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tabRatio="598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SCHMIDTOV? Daniela</author>
  </authors>
  <commentList>
    <comment ref="A203" authorId="0">
      <text>
        <r>
          <rPr>
            <b/>
            <sz val="9"/>
            <rFont val="Segoe UI"/>
            <family val="2"/>
          </rPr>
          <t>SCHMIDTOVÁ Daniela:</t>
        </r>
        <r>
          <rPr>
            <sz val="9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<sst xmlns="http://schemas.openxmlformats.org/spreadsheetml/2006/main" count="323" uniqueCount="139">
  <si>
    <t>PRÍJMY</t>
  </si>
  <si>
    <t>Položka</t>
  </si>
  <si>
    <t xml:space="preserve">P. č. </t>
  </si>
  <si>
    <t>NÁZOV</t>
  </si>
  <si>
    <t xml:space="preserve">Osobný príplatok </t>
  </si>
  <si>
    <t>Poplatky a odvody</t>
  </si>
  <si>
    <t xml:space="preserve">Z bankových úverov dlhodobých </t>
  </si>
  <si>
    <t xml:space="preserve">Občianskému združeniu </t>
  </si>
  <si>
    <t xml:space="preserve">Rekonštrukcia a modernizácia </t>
  </si>
  <si>
    <t>0443 Územné plánovanie - projektová dokumentácia</t>
  </si>
  <si>
    <t xml:space="preserve">Prípravná a projektová dokumentácia </t>
  </si>
  <si>
    <t>CD - RaŠU miestnych komukácií</t>
  </si>
  <si>
    <t>Prevádzkové stroje, prístroje, zariadenia</t>
  </si>
  <si>
    <t xml:space="preserve">Výpočtová technika </t>
  </si>
  <si>
    <t>NsO - poplatky a odvody</t>
  </si>
  <si>
    <t xml:space="preserve">65. </t>
  </si>
  <si>
    <t xml:space="preserve">71. </t>
  </si>
  <si>
    <t xml:space="preserve">Všeobecný materiál </t>
  </si>
  <si>
    <t>Palivá ako zdroj energie</t>
  </si>
  <si>
    <t xml:space="preserve">93. </t>
  </si>
  <si>
    <t>ZV - prídel do SF</t>
  </si>
  <si>
    <t xml:space="preserve">94. </t>
  </si>
  <si>
    <t>VO - úrazové poistenie</t>
  </si>
  <si>
    <t xml:space="preserve">Energie </t>
  </si>
  <si>
    <t xml:space="preserve">95. </t>
  </si>
  <si>
    <t>103.</t>
  </si>
  <si>
    <t xml:space="preserve">118. </t>
  </si>
  <si>
    <t xml:space="preserve">126. </t>
  </si>
  <si>
    <t>KS - prípravná a projektová dokumentácia</t>
  </si>
  <si>
    <t xml:space="preserve">127. </t>
  </si>
  <si>
    <t xml:space="preserve">128. </t>
  </si>
  <si>
    <t xml:space="preserve">129. </t>
  </si>
  <si>
    <t xml:space="preserve">130. </t>
  </si>
  <si>
    <t xml:space="preserve">131. </t>
  </si>
  <si>
    <t>SPOLU VÝDAVKY</t>
  </si>
  <si>
    <t>Elektrický energia</t>
  </si>
  <si>
    <t>Odstupné</t>
  </si>
  <si>
    <t>Vypracovanie certifikatu -energetického</t>
  </si>
  <si>
    <t>Stavebný dozor</t>
  </si>
  <si>
    <t>Vybavenie kultúrného domu</t>
  </si>
  <si>
    <t>42.</t>
  </si>
  <si>
    <t>48.</t>
  </si>
  <si>
    <t>49.</t>
  </si>
  <si>
    <t>Poštovné</t>
  </si>
  <si>
    <t>Rutinná a štandartná údržba</t>
  </si>
  <si>
    <t>52.</t>
  </si>
  <si>
    <t>56.</t>
  </si>
  <si>
    <t xml:space="preserve">Tarifný plat </t>
  </si>
  <si>
    <t>Dopravné - palivo na dopravné účely</t>
  </si>
  <si>
    <t>Spolufinancovanie projektu - PZ</t>
  </si>
  <si>
    <t>Energie (elektrina a plyn)</t>
  </si>
  <si>
    <t xml:space="preserve">Poplatky a odvody </t>
  </si>
  <si>
    <t>Kód</t>
  </si>
  <si>
    <t xml:space="preserve">Kód </t>
  </si>
  <si>
    <t>Názov</t>
  </si>
  <si>
    <t>0630  Zásobovanie vodou</t>
  </si>
  <si>
    <t>0640  Verejné osvetlenie</t>
  </si>
  <si>
    <t>0220  Civilná ochrana</t>
  </si>
  <si>
    <t xml:space="preserve">0320  Ochrana pred požiarmi </t>
  </si>
  <si>
    <t xml:space="preserve">0170  Transakcie verejného dlhu </t>
  </si>
  <si>
    <t>0510  Nakladanie s odpadmi</t>
  </si>
  <si>
    <t>SPOLU PRÍJMY</t>
  </si>
  <si>
    <t>3AC1</t>
  </si>
  <si>
    <t>3AC2</t>
  </si>
  <si>
    <t>VÝDAVKY</t>
  </si>
  <si>
    <t xml:space="preserve">0810  Rekreačné a športové služby </t>
  </si>
  <si>
    <t>0520  Nakladanie s odpadovými vodami</t>
  </si>
  <si>
    <t>0112  Finančné a rozpočtové záležitosti</t>
  </si>
  <si>
    <t>0620  Rozvoj obcí - verejná zeleň</t>
  </si>
  <si>
    <t>0660  Bývanie a občianska vybavenosť inde neklasifikované</t>
  </si>
  <si>
    <t>0820  Kultúrne služby</t>
  </si>
  <si>
    <t>09111  Predprimárne vzdelávanie - Materská škola</t>
  </si>
  <si>
    <t xml:space="preserve">09121  Primárne vzdelávanie s bežnou starostlivosťou - Základná škola </t>
  </si>
  <si>
    <t>09601  Vedľajšie služby poskyto. v rámci predprimárneho vzdelávania - ŠJ</t>
  </si>
  <si>
    <t>0451  Cestná doprava - správa a údržba poz. komunikácie</t>
  </si>
  <si>
    <t xml:space="preserve">Schválený </t>
  </si>
  <si>
    <t>0111  Výkonné a zákonodarné orgány - výdavky verejnej správy</t>
  </si>
  <si>
    <t xml:space="preserve">                                                                 OBEC MATEJOVCE NAD HORNÁDOM</t>
  </si>
  <si>
    <t xml:space="preserve"> </t>
  </si>
  <si>
    <t xml:space="preserve">VYVESENÝ DŇA:                       </t>
  </si>
  <si>
    <t xml:space="preserve">ZVESENÝ DŇA: </t>
  </si>
  <si>
    <t>72f</t>
  </si>
  <si>
    <t>Mzdy, platy, služobné príjmy a ostatné osobné vyrovnania</t>
  </si>
  <si>
    <t>Poistné a príspevok do poisťovní</t>
  </si>
  <si>
    <t xml:space="preserve">Tovary a služby </t>
  </si>
  <si>
    <t>Bežné transfery</t>
  </si>
  <si>
    <t>Obstarávanie kapitálových aktív</t>
  </si>
  <si>
    <t>Splácanie úrokov a ostatné platby súvisiace s úverom</t>
  </si>
  <si>
    <t>Splácanie istín</t>
  </si>
  <si>
    <t xml:space="preserve">Bežné transfery </t>
  </si>
  <si>
    <t>Dane z majetku</t>
  </si>
  <si>
    <t xml:space="preserve">Dane za tovary a služby </t>
  </si>
  <si>
    <t xml:space="preserve">Príjmy z podnikania a z vlastníctva majetku </t>
  </si>
  <si>
    <t xml:space="preserve">Administratívne poplatky a iné poplatky a platby </t>
  </si>
  <si>
    <t>Úroky z tuzemských úverov, pôžičiek, návratných fin. výpo.</t>
  </si>
  <si>
    <t>Iné nedaňové príjmy</t>
  </si>
  <si>
    <t xml:space="preserve">Tuzemské bežné granty a transfery </t>
  </si>
  <si>
    <t>Tuzemské kapitálové granty a transfery</t>
  </si>
  <si>
    <t xml:space="preserve">Príjmy z ostatných finančných operácií </t>
  </si>
  <si>
    <t xml:space="preserve">Dane z príjmov a kapitálového majetku </t>
  </si>
  <si>
    <t>0950  Vzdelávanie nedefinované podľa úrovne - Školský klub detí</t>
  </si>
  <si>
    <t>131I</t>
  </si>
  <si>
    <t xml:space="preserve">0840  Náboženské a iné spoločenské služby </t>
  </si>
  <si>
    <t>0830  Vysielacie a vydavateľské služby</t>
  </si>
  <si>
    <t>Granty a transfery</t>
  </si>
  <si>
    <t>Príjmy z transakcií s finančnými aktívami a finančnými pasívami</t>
  </si>
  <si>
    <t xml:space="preserve">Daňové príjmy </t>
  </si>
  <si>
    <t xml:space="preserve">Nedaňové príjmy </t>
  </si>
  <si>
    <t>131J</t>
  </si>
  <si>
    <t xml:space="preserve">Prijaté úvery, pôžičky a návratné finančné výpomoci </t>
  </si>
  <si>
    <t>Skutočnosť 2020</t>
  </si>
  <si>
    <t>Rozpočet 2023</t>
  </si>
  <si>
    <t>3AC3</t>
  </si>
  <si>
    <t>131K</t>
  </si>
  <si>
    <t>Tuzemské úvery, pôžičky a návratné finančné výpomoci</t>
  </si>
  <si>
    <t>0443  Výstavba - územný plán obce</t>
  </si>
  <si>
    <t>0740  Ochrana, podpora a rozvoj verejného zdravaia (COVID-19)</t>
  </si>
  <si>
    <t>Skutočnosť 2021</t>
  </si>
  <si>
    <t>Rozpočet 2024</t>
  </si>
  <si>
    <t>1AC1</t>
  </si>
  <si>
    <t>1AC2</t>
  </si>
  <si>
    <t>1AC3</t>
  </si>
  <si>
    <t>131L</t>
  </si>
  <si>
    <t>Bežné príjmy:</t>
  </si>
  <si>
    <t>Bežné výdavky:</t>
  </si>
  <si>
    <t>Kapitálové príjmy:</t>
  </si>
  <si>
    <t>Kapitálové výdavky:</t>
  </si>
  <si>
    <t>Finančné operácie príjmové:</t>
  </si>
  <si>
    <t>Finančné operácie výdavkové:</t>
  </si>
  <si>
    <t>REKAPITULÁCIA:</t>
  </si>
  <si>
    <t>0160  Všeobecné verejné služby inde neklasifikované - voľby</t>
  </si>
  <si>
    <t xml:space="preserve">0132  Rámcové plánovacie a štatistické služby - SODB </t>
  </si>
  <si>
    <t>rozpočet 2022</t>
  </si>
  <si>
    <t>Skutočnosť 2022</t>
  </si>
  <si>
    <t>Rozpočet 2025</t>
  </si>
  <si>
    <t>131M</t>
  </si>
  <si>
    <t xml:space="preserve">0421  Poľnohospodárstvo - Útulok šťastný psík </t>
  </si>
  <si>
    <t xml:space="preserve">                                                                     Schválený rozpočet na rok 2023 s výhľadom na roky 2024 - 2025</t>
  </si>
  <si>
    <t>SCHVÁLENÝ DŇA:  29.03.2023</t>
  </si>
</sst>
</file>

<file path=xl/styles.xml><?xml version="1.0" encoding="utf-8"?>
<styleSheet xmlns="http://schemas.openxmlformats.org/spreadsheetml/2006/main">
  <numFmts count="63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Sk&quot;;\-#,##0\ &quot;Sk&quot;"/>
    <numFmt numFmtId="181" formatCode="#,##0\ &quot;Sk&quot;;[Red]\-#,##0\ &quot;Sk&quot;"/>
    <numFmt numFmtId="182" formatCode="#,##0.00\ &quot;Sk&quot;;\-#,##0.00\ &quot;Sk&quot;"/>
    <numFmt numFmtId="183" formatCode="#,##0.00\ &quot;Sk&quot;;[Red]\-#,##0.00\ &quot;Sk&quot;"/>
    <numFmt numFmtId="184" formatCode="_-* #,##0\ &quot;Sk&quot;_-;\-* #,##0\ &quot;Sk&quot;_-;_-* &quot;-&quot;\ &quot;Sk&quot;_-;_-@_-"/>
    <numFmt numFmtId="185" formatCode="_-* #,##0\ _S_k_-;\-* #,##0\ _S_k_-;_-* &quot;-&quot;\ _S_k_-;_-@_-"/>
    <numFmt numFmtId="186" formatCode="_-* #,##0.00\ &quot;Sk&quot;_-;\-* #,##0.00\ &quot;Sk&quot;_-;_-* &quot;-&quot;??\ &quot;Sk&quot;_-;_-@_-"/>
    <numFmt numFmtId="187" formatCode="_-* #,##0.00\ _S_k_-;\-* #,##0.00\ _S_k_-;_-* &quot;-&quot;??\ _S_k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#,##0\ &quot;Kč&quot;;\-#,##0\ &quot;Kč&quot;"/>
    <numFmt numFmtId="195" formatCode="#,##0\ &quot;Kč&quot;;[Red]\-#,##0\ &quot;Kč&quot;"/>
    <numFmt numFmtId="196" formatCode="#,##0.00\ &quot;Kč&quot;;\-#,##0.00\ &quot;Kč&quot;"/>
    <numFmt numFmtId="197" formatCode="#,##0.00\ &quot;Kč&quot;;[Red]\-#,##0.00\ &quot;Kč&quot;"/>
    <numFmt numFmtId="198" formatCode="_-* #,##0\ &quot;Kč&quot;_-;\-* #,##0\ &quot;Kč&quot;_-;_-* &quot;-&quot;\ &quot;Kč&quot;_-;_-@_-"/>
    <numFmt numFmtId="199" formatCode="_-* #,##0\ _K_č_-;\-* #,##0\ _K_č_-;_-* &quot;-&quot;\ _K_č_-;_-@_-"/>
    <numFmt numFmtId="200" formatCode="_-* #,##0.00\ &quot;Kč&quot;_-;\-* #,##0.00\ &quot;Kč&quot;_-;_-* &quot;-&quot;??\ &quot;Kč&quot;_-;_-@_-"/>
    <numFmt numFmtId="201" formatCode="_-* #,##0.00\ _K_č_-;\-* #,##0.00\ _K_č_-;_-* &quot;-&quot;??\ _K_č_-;_-@_-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-41B]d\.\ mmmm\ yyyy"/>
    <numFmt numFmtId="206" formatCode="#,##0.00\ _S_k"/>
    <numFmt numFmtId="207" formatCode="#,##0\ _S_k"/>
    <numFmt numFmtId="208" formatCode="#,##0.00\ [$€-1];[Red]#,##0.00\ [$€-1]"/>
    <numFmt numFmtId="209" formatCode="dd/mm/yy;@"/>
    <numFmt numFmtId="210" formatCode="[$-F800]dddd\,\ mmmm\ dd\,\ yyyy"/>
    <numFmt numFmtId="211" formatCode="#,##0.00\ &quot;EUR&quot;;[Red]#,##0.00\ &quot;EUR&quot;"/>
    <numFmt numFmtId="212" formatCode="#,##0\ &quot;EUR&quot;;[Red]#,##0\ &quot;EUR&quot;"/>
    <numFmt numFmtId="213" formatCode="#,##0.00\ [$€-1];[Red]\-#,##0.00\ [$€-1]"/>
    <numFmt numFmtId="214" formatCode="[$€-2]\ #,##0;[Red][$€-2]\ #,##0"/>
    <numFmt numFmtId="215" formatCode="#,##0\ [$€-1];[Red]#,##0\ [$€-1]"/>
    <numFmt numFmtId="216" formatCode="#,##0.00\ _E_U_R;[Red]#,##0.00\ _E_U_R"/>
    <numFmt numFmtId="217" formatCode="_-* #,##0.00\ [$€-484]_-;\-* #,##0.00\ [$€-484]_-;_-* &quot;-&quot;??\ [$€-484]_-;_-@_-"/>
    <numFmt numFmtId="218" formatCode="#,##0.00\ [$€-484];[Red]#,##0.00\ [$€-484]"/>
  </numFmts>
  <fonts count="48">
    <font>
      <sz val="10"/>
      <name val="Arial CE"/>
      <family val="0"/>
    </font>
    <font>
      <b/>
      <sz val="10"/>
      <name val="Arial CE"/>
      <family val="0"/>
    </font>
    <font>
      <b/>
      <sz val="12"/>
      <name val="Arial CE"/>
      <family val="0"/>
    </font>
    <font>
      <i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b/>
      <i/>
      <sz val="10"/>
      <name val="Arial CE"/>
      <family val="2"/>
    </font>
    <font>
      <sz val="10"/>
      <name val="Arial"/>
      <family val="2"/>
    </font>
    <font>
      <sz val="9"/>
      <name val="Segoe UI"/>
      <family val="2"/>
    </font>
    <font>
      <b/>
      <sz val="9"/>
      <name val="Segoe UI"/>
      <family val="2"/>
    </font>
    <font>
      <b/>
      <i/>
      <sz val="12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92D050"/>
        <bgColor indexed="64"/>
      </patternFill>
    </fill>
  </fills>
  <borders count="9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ck"/>
      <top style="medium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ck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 style="medium"/>
      <bottom style="medium"/>
    </border>
    <border>
      <left style="thick"/>
      <right style="thin"/>
      <top style="medium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 style="thick"/>
    </border>
    <border>
      <left style="thick"/>
      <right style="thin"/>
      <top style="thin"/>
      <bottom style="thick"/>
    </border>
    <border>
      <left style="thin"/>
      <right style="thick"/>
      <top style="thin"/>
      <bottom style="medium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 style="thin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n"/>
      <top style="thick"/>
      <bottom style="thick"/>
    </border>
    <border>
      <left style="thick"/>
      <right>
        <color indexed="63"/>
      </right>
      <top style="thick"/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3" fillId="21" borderId="1" applyNumberFormat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/>
    </xf>
    <xf numFmtId="0" fontId="1" fillId="0" borderId="0" xfId="0" applyFont="1" applyAlignment="1">
      <alignment/>
    </xf>
    <xf numFmtId="207" fontId="0" fillId="0" borderId="0" xfId="0" applyNumberFormat="1" applyFont="1" applyAlignment="1">
      <alignment/>
    </xf>
    <xf numFmtId="207" fontId="0" fillId="0" borderId="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28" xfId="0" applyFill="1" applyBorder="1" applyAlignment="1">
      <alignment/>
    </xf>
    <xf numFmtId="0" fontId="3" fillId="0" borderId="28" xfId="0" applyFont="1" applyFill="1" applyBorder="1" applyAlignment="1">
      <alignment/>
    </xf>
    <xf numFmtId="0" fontId="0" fillId="0" borderId="29" xfId="0" applyBorder="1" applyAlignment="1">
      <alignment/>
    </xf>
    <xf numFmtId="208" fontId="0" fillId="0" borderId="30" xfId="0" applyNumberFormat="1" applyFont="1" applyBorder="1" applyAlignment="1">
      <alignment/>
    </xf>
    <xf numFmtId="208" fontId="0" fillId="0" borderId="31" xfId="0" applyNumberFormat="1" applyFont="1" applyBorder="1" applyAlignment="1">
      <alignment/>
    </xf>
    <xf numFmtId="208" fontId="0" fillId="0" borderId="32" xfId="0" applyNumberFormat="1" applyFont="1" applyBorder="1" applyAlignment="1">
      <alignment/>
    </xf>
    <xf numFmtId="208" fontId="0" fillId="0" borderId="33" xfId="0" applyNumberFormat="1" applyFont="1" applyBorder="1" applyAlignment="1">
      <alignment/>
    </xf>
    <xf numFmtId="208" fontId="0" fillId="0" borderId="34" xfId="0" applyNumberFormat="1" applyFont="1" applyBorder="1" applyAlignment="1">
      <alignment/>
    </xf>
    <xf numFmtId="208" fontId="1" fillId="34" borderId="35" xfId="0" applyNumberFormat="1" applyFont="1" applyFill="1" applyBorder="1" applyAlignment="1">
      <alignment/>
    </xf>
    <xf numFmtId="208" fontId="0" fillId="0" borderId="29" xfId="0" applyNumberFormat="1" applyFont="1" applyBorder="1" applyAlignment="1">
      <alignment/>
    </xf>
    <xf numFmtId="208" fontId="0" fillId="0" borderId="10" xfId="0" applyNumberFormat="1" applyFont="1" applyBorder="1" applyAlignment="1">
      <alignment/>
    </xf>
    <xf numFmtId="208" fontId="0" fillId="0" borderId="13" xfId="0" applyNumberFormat="1" applyFont="1" applyBorder="1" applyAlignment="1">
      <alignment/>
    </xf>
    <xf numFmtId="208" fontId="0" fillId="0" borderId="36" xfId="0" applyNumberFormat="1" applyFont="1" applyBorder="1" applyAlignment="1">
      <alignment/>
    </xf>
    <xf numFmtId="208" fontId="0" fillId="0" borderId="37" xfId="0" applyNumberFormat="1" applyFont="1" applyBorder="1" applyAlignment="1">
      <alignment/>
    </xf>
    <xf numFmtId="208" fontId="0" fillId="0" borderId="38" xfId="0" applyNumberFormat="1" applyFont="1" applyBorder="1" applyAlignment="1">
      <alignment/>
    </xf>
    <xf numFmtId="208" fontId="1" fillId="34" borderId="37" xfId="0" applyNumberFormat="1" applyFont="1" applyFill="1" applyBorder="1" applyAlignment="1">
      <alignment horizontal="center"/>
    </xf>
    <xf numFmtId="208" fontId="1" fillId="34" borderId="38" xfId="0" applyNumberFormat="1" applyFont="1" applyFill="1" applyBorder="1" applyAlignment="1">
      <alignment horizontal="center"/>
    </xf>
    <xf numFmtId="208" fontId="0" fillId="33" borderId="37" xfId="0" applyNumberFormat="1" applyFont="1" applyFill="1" applyBorder="1" applyAlignment="1">
      <alignment/>
    </xf>
    <xf numFmtId="208" fontId="1" fillId="34" borderId="10" xfId="0" applyNumberFormat="1" applyFont="1" applyFill="1" applyBorder="1" applyAlignment="1">
      <alignment horizontal="center"/>
    </xf>
    <xf numFmtId="208" fontId="1" fillId="34" borderId="13" xfId="0" applyNumberFormat="1" applyFont="1" applyFill="1" applyBorder="1" applyAlignment="1">
      <alignment horizontal="center"/>
    </xf>
    <xf numFmtId="208" fontId="0" fillId="33" borderId="10" xfId="0" applyNumberFormat="1" applyFont="1" applyFill="1" applyBorder="1" applyAlignment="1">
      <alignment/>
    </xf>
    <xf numFmtId="208" fontId="0" fillId="0" borderId="39" xfId="0" applyNumberFormat="1" applyFont="1" applyBorder="1" applyAlignment="1">
      <alignment/>
    </xf>
    <xf numFmtId="208" fontId="0" fillId="0" borderId="27" xfId="0" applyNumberFormat="1" applyFont="1" applyBorder="1" applyAlignment="1">
      <alignment/>
    </xf>
    <xf numFmtId="208" fontId="0" fillId="0" borderId="21" xfId="0" applyNumberFormat="1" applyFont="1" applyBorder="1" applyAlignment="1">
      <alignment/>
    </xf>
    <xf numFmtId="208" fontId="0" fillId="0" borderId="17" xfId="0" applyNumberFormat="1" applyFont="1" applyBorder="1" applyAlignment="1">
      <alignment/>
    </xf>
    <xf numFmtId="208" fontId="1" fillId="34" borderId="39" xfId="0" applyNumberFormat="1" applyFont="1" applyFill="1" applyBorder="1" applyAlignment="1">
      <alignment horizontal="center"/>
    </xf>
    <xf numFmtId="208" fontId="1" fillId="34" borderId="23" xfId="0" applyNumberFormat="1" applyFont="1" applyFill="1" applyBorder="1" applyAlignment="1">
      <alignment horizontal="center"/>
    </xf>
    <xf numFmtId="208" fontId="0" fillId="33" borderId="17" xfId="0" applyNumberFormat="1" applyFont="1" applyFill="1" applyBorder="1" applyAlignment="1">
      <alignment/>
    </xf>
    <xf numFmtId="208" fontId="0" fillId="0" borderId="19" xfId="0" applyNumberFormat="1" applyFont="1" applyBorder="1" applyAlignment="1">
      <alignment/>
    </xf>
    <xf numFmtId="208" fontId="0" fillId="0" borderId="23" xfId="0" applyNumberFormat="1" applyFont="1" applyBorder="1" applyAlignment="1">
      <alignment/>
    </xf>
    <xf numFmtId="208" fontId="0" fillId="0" borderId="0" xfId="0" applyNumberFormat="1" applyFont="1" applyBorder="1" applyAlignment="1">
      <alignment/>
    </xf>
    <xf numFmtId="208" fontId="1" fillId="34" borderId="17" xfId="0" applyNumberFormat="1" applyFont="1" applyFill="1" applyBorder="1" applyAlignment="1">
      <alignment horizontal="center"/>
    </xf>
    <xf numFmtId="208" fontId="0" fillId="0" borderId="26" xfId="0" applyNumberFormat="1" applyFont="1" applyBorder="1" applyAlignment="1">
      <alignment/>
    </xf>
    <xf numFmtId="14" fontId="1" fillId="0" borderId="0" xfId="0" applyNumberFormat="1" applyFont="1" applyAlignment="1">
      <alignment/>
    </xf>
    <xf numFmtId="208" fontId="0" fillId="0" borderId="40" xfId="0" applyNumberFormat="1" applyFont="1" applyBorder="1" applyAlignment="1">
      <alignment/>
    </xf>
    <xf numFmtId="208" fontId="0" fillId="0" borderId="41" xfId="0" applyNumberFormat="1" applyFont="1" applyBorder="1" applyAlignment="1">
      <alignment/>
    </xf>
    <xf numFmtId="208" fontId="0" fillId="0" borderId="12" xfId="0" applyNumberFormat="1" applyFont="1" applyBorder="1" applyAlignment="1">
      <alignment/>
    </xf>
    <xf numFmtId="208" fontId="0" fillId="0" borderId="11" xfId="0" applyNumberFormat="1" applyFont="1" applyBorder="1" applyAlignment="1">
      <alignment/>
    </xf>
    <xf numFmtId="0" fontId="0" fillId="0" borderId="12" xfId="0" applyBorder="1" applyAlignment="1">
      <alignment horizontal="left"/>
    </xf>
    <xf numFmtId="0" fontId="3" fillId="0" borderId="10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208" fontId="0" fillId="0" borderId="42" xfId="0" applyNumberFormat="1" applyFont="1" applyBorder="1" applyAlignment="1">
      <alignment/>
    </xf>
    <xf numFmtId="208" fontId="0" fillId="0" borderId="43" xfId="0" applyNumberFormat="1" applyFont="1" applyBorder="1" applyAlignment="1">
      <alignment/>
    </xf>
    <xf numFmtId="208" fontId="0" fillId="0" borderId="44" xfId="0" applyNumberFormat="1" applyFont="1" applyBorder="1" applyAlignment="1">
      <alignment/>
    </xf>
    <xf numFmtId="208" fontId="0" fillId="0" borderId="0" xfId="0" applyNumberFormat="1" applyAlignment="1">
      <alignment/>
    </xf>
    <xf numFmtId="208" fontId="1" fillId="34" borderId="45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0" fillId="0" borderId="46" xfId="0" applyBorder="1" applyAlignment="1">
      <alignment/>
    </xf>
    <xf numFmtId="208" fontId="0" fillId="0" borderId="47" xfId="0" applyNumberFormat="1" applyFont="1" applyBorder="1" applyAlignment="1">
      <alignment/>
    </xf>
    <xf numFmtId="208" fontId="1" fillId="35" borderId="48" xfId="0" applyNumberFormat="1" applyFont="1" applyFill="1" applyBorder="1" applyAlignment="1">
      <alignment/>
    </xf>
    <xf numFmtId="208" fontId="1" fillId="35" borderId="49" xfId="0" applyNumberFormat="1" applyFont="1" applyFill="1" applyBorder="1" applyAlignment="1">
      <alignment/>
    </xf>
    <xf numFmtId="208" fontId="1" fillId="35" borderId="50" xfId="0" applyNumberFormat="1" applyFont="1" applyFill="1" applyBorder="1" applyAlignment="1">
      <alignment/>
    </xf>
    <xf numFmtId="0" fontId="7" fillId="35" borderId="25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0" fillId="0" borderId="51" xfId="0" applyBorder="1" applyAlignment="1">
      <alignment/>
    </xf>
    <xf numFmtId="208" fontId="0" fillId="0" borderId="10" xfId="0" applyNumberFormat="1" applyFont="1" applyBorder="1" applyAlignment="1">
      <alignment/>
    </xf>
    <xf numFmtId="208" fontId="1" fillId="34" borderId="27" xfId="0" applyNumberFormat="1" applyFont="1" applyFill="1" applyBorder="1" applyAlignment="1">
      <alignment horizontal="center"/>
    </xf>
    <xf numFmtId="208" fontId="1" fillId="34" borderId="12" xfId="0" applyNumberFormat="1" applyFont="1" applyFill="1" applyBorder="1" applyAlignment="1">
      <alignment horizontal="center"/>
    </xf>
    <xf numFmtId="0" fontId="7" fillId="35" borderId="16" xfId="0" applyFont="1" applyFill="1" applyBorder="1" applyAlignment="1">
      <alignment/>
    </xf>
    <xf numFmtId="0" fontId="7" fillId="35" borderId="17" xfId="0" applyFont="1" applyFill="1" applyBorder="1" applyAlignment="1">
      <alignment/>
    </xf>
    <xf numFmtId="208" fontId="0" fillId="36" borderId="12" xfId="0" applyNumberFormat="1" applyFont="1" applyFill="1" applyBorder="1" applyAlignment="1">
      <alignment/>
    </xf>
    <xf numFmtId="208" fontId="0" fillId="36" borderId="40" xfId="0" applyNumberFormat="1" applyFont="1" applyFill="1" applyBorder="1" applyAlignment="1">
      <alignment/>
    </xf>
    <xf numFmtId="208" fontId="0" fillId="36" borderId="29" xfId="0" applyNumberFormat="1" applyFont="1" applyFill="1" applyBorder="1" applyAlignment="1">
      <alignment/>
    </xf>
    <xf numFmtId="208" fontId="0" fillId="36" borderId="31" xfId="0" applyNumberFormat="1" applyFont="1" applyFill="1" applyBorder="1" applyAlignment="1">
      <alignment/>
    </xf>
    <xf numFmtId="208" fontId="0" fillId="36" borderId="43" xfId="0" applyNumberFormat="1" applyFont="1" applyFill="1" applyBorder="1" applyAlignment="1">
      <alignment/>
    </xf>
    <xf numFmtId="208" fontId="1" fillId="34" borderId="34" xfId="0" applyNumberFormat="1" applyFont="1" applyFill="1" applyBorder="1" applyAlignment="1">
      <alignment horizontal="center"/>
    </xf>
    <xf numFmtId="0" fontId="0" fillId="0" borderId="52" xfId="0" applyFont="1" applyFill="1" applyBorder="1" applyAlignment="1">
      <alignment horizontal="left"/>
    </xf>
    <xf numFmtId="0" fontId="0" fillId="0" borderId="52" xfId="0" applyFont="1" applyFill="1" applyBorder="1" applyAlignment="1">
      <alignment/>
    </xf>
    <xf numFmtId="208" fontId="0" fillId="0" borderId="19" xfId="0" applyNumberFormat="1" applyFont="1" applyBorder="1" applyAlignment="1">
      <alignment/>
    </xf>
    <xf numFmtId="208" fontId="0" fillId="0" borderId="29" xfId="0" applyNumberFormat="1" applyFont="1" applyBorder="1" applyAlignment="1">
      <alignment/>
    </xf>
    <xf numFmtId="208" fontId="0" fillId="0" borderId="21" xfId="0" applyNumberFormat="1" applyFont="1" applyBorder="1" applyAlignment="1">
      <alignment/>
    </xf>
    <xf numFmtId="208" fontId="0" fillId="0" borderId="36" xfId="0" applyNumberFormat="1" applyFont="1" applyBorder="1" applyAlignment="1">
      <alignment/>
    </xf>
    <xf numFmtId="0" fontId="0" fillId="0" borderId="51" xfId="0" applyFill="1" applyBorder="1" applyAlignment="1">
      <alignment/>
    </xf>
    <xf numFmtId="208" fontId="1" fillId="35" borderId="49" xfId="0" applyNumberFormat="1" applyFont="1" applyFill="1" applyBorder="1" applyAlignment="1">
      <alignment/>
    </xf>
    <xf numFmtId="0" fontId="0" fillId="37" borderId="53" xfId="0" applyFill="1" applyBorder="1" applyAlignment="1">
      <alignment/>
    </xf>
    <xf numFmtId="0" fontId="0" fillId="37" borderId="54" xfId="0" applyFill="1" applyBorder="1" applyAlignment="1">
      <alignment/>
    </xf>
    <xf numFmtId="0" fontId="0" fillId="37" borderId="53" xfId="0" applyFill="1" applyBorder="1" applyAlignment="1">
      <alignment horizontal="center"/>
    </xf>
    <xf numFmtId="0" fontId="0" fillId="37" borderId="53" xfId="0" applyFill="1" applyBorder="1" applyAlignment="1">
      <alignment/>
    </xf>
    <xf numFmtId="0" fontId="0" fillId="37" borderId="54" xfId="0" applyFill="1" applyBorder="1" applyAlignment="1">
      <alignment/>
    </xf>
    <xf numFmtId="208" fontId="0" fillId="38" borderId="31" xfId="0" applyNumberFormat="1" applyFont="1" applyFill="1" applyBorder="1" applyAlignment="1">
      <alignment/>
    </xf>
    <xf numFmtId="208" fontId="0" fillId="38" borderId="32" xfId="0" applyNumberFormat="1" applyFont="1" applyFill="1" applyBorder="1" applyAlignment="1">
      <alignment/>
    </xf>
    <xf numFmtId="208" fontId="0" fillId="38" borderId="47" xfId="0" applyNumberFormat="1" applyFont="1" applyFill="1" applyBorder="1" applyAlignment="1">
      <alignment/>
    </xf>
    <xf numFmtId="208" fontId="0" fillId="38" borderId="10" xfId="0" applyNumberFormat="1" applyFont="1" applyFill="1" applyBorder="1" applyAlignment="1">
      <alignment/>
    </xf>
    <xf numFmtId="208" fontId="1" fillId="38" borderId="35" xfId="0" applyNumberFormat="1" applyFont="1" applyFill="1" applyBorder="1" applyAlignment="1">
      <alignment/>
    </xf>
    <xf numFmtId="208" fontId="0" fillId="38" borderId="29" xfId="0" applyNumberFormat="1" applyFont="1" applyFill="1" applyBorder="1" applyAlignment="1">
      <alignment/>
    </xf>
    <xf numFmtId="208" fontId="0" fillId="38" borderId="10" xfId="0" applyNumberFormat="1" applyFont="1" applyFill="1" applyBorder="1" applyAlignment="1">
      <alignment/>
    </xf>
    <xf numFmtId="208" fontId="0" fillId="38" borderId="12" xfId="0" applyNumberFormat="1" applyFont="1" applyFill="1" applyBorder="1" applyAlignment="1">
      <alignment/>
    </xf>
    <xf numFmtId="208" fontId="0" fillId="38" borderId="13" xfId="0" applyNumberFormat="1" applyFont="1" applyFill="1" applyBorder="1" applyAlignment="1">
      <alignment/>
    </xf>
    <xf numFmtId="208" fontId="0" fillId="38" borderId="34" xfId="0" applyNumberFormat="1" applyFont="1" applyFill="1" applyBorder="1" applyAlignment="1">
      <alignment/>
    </xf>
    <xf numFmtId="208" fontId="0" fillId="38" borderId="12" xfId="0" applyNumberFormat="1" applyFont="1" applyFill="1" applyBorder="1" applyAlignment="1">
      <alignment/>
    </xf>
    <xf numFmtId="208" fontId="0" fillId="38" borderId="31" xfId="0" applyNumberFormat="1" applyFont="1" applyFill="1" applyBorder="1" applyAlignment="1">
      <alignment/>
    </xf>
    <xf numFmtId="208" fontId="0" fillId="38" borderId="29" xfId="0" applyNumberFormat="1" applyFont="1" applyFill="1" applyBorder="1" applyAlignment="1">
      <alignment/>
    </xf>
    <xf numFmtId="208" fontId="0" fillId="38" borderId="30" xfId="0" applyNumberFormat="1" applyFont="1" applyFill="1" applyBorder="1" applyAlignment="1">
      <alignment/>
    </xf>
    <xf numFmtId="208" fontId="1" fillId="38" borderId="48" xfId="0" applyNumberFormat="1" applyFont="1" applyFill="1" applyBorder="1" applyAlignment="1">
      <alignment/>
    </xf>
    <xf numFmtId="208" fontId="1" fillId="38" borderId="55" xfId="0" applyNumberFormat="1" applyFont="1" applyFill="1" applyBorder="1" applyAlignment="1">
      <alignment/>
    </xf>
    <xf numFmtId="208" fontId="1" fillId="38" borderId="45" xfId="0" applyNumberFormat="1" applyFont="1" applyFill="1" applyBorder="1" applyAlignment="1">
      <alignment/>
    </xf>
    <xf numFmtId="208" fontId="1" fillId="39" borderId="56" xfId="0" applyNumberFormat="1" applyFont="1" applyFill="1" applyBorder="1" applyAlignment="1">
      <alignment horizontal="center"/>
    </xf>
    <xf numFmtId="208" fontId="1" fillId="39" borderId="57" xfId="0" applyNumberFormat="1" applyFont="1" applyFill="1" applyBorder="1" applyAlignment="1">
      <alignment horizontal="center"/>
    </xf>
    <xf numFmtId="0" fontId="3" fillId="0" borderId="15" xfId="0" applyFont="1" applyBorder="1" applyAlignment="1">
      <alignment horizontal="right"/>
    </xf>
    <xf numFmtId="208" fontId="1" fillId="35" borderId="26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07" fontId="6" fillId="0" borderId="0" xfId="0" applyNumberFormat="1" applyFont="1" applyBorder="1" applyAlignment="1">
      <alignment/>
    </xf>
    <xf numFmtId="207" fontId="0" fillId="0" borderId="0" xfId="0" applyNumberFormat="1" applyFont="1" applyBorder="1" applyAlignment="1">
      <alignment/>
    </xf>
    <xf numFmtId="208" fontId="0" fillId="36" borderId="29" xfId="0" applyNumberFormat="1" applyFont="1" applyFill="1" applyBorder="1" applyAlignment="1">
      <alignment/>
    </xf>
    <xf numFmtId="208" fontId="0" fillId="36" borderId="10" xfId="0" applyNumberFormat="1" applyFont="1" applyFill="1" applyBorder="1" applyAlignment="1">
      <alignment/>
    </xf>
    <xf numFmtId="208" fontId="0" fillId="36" borderId="12" xfId="0" applyNumberFormat="1" applyFont="1" applyFill="1" applyBorder="1" applyAlignment="1">
      <alignment/>
    </xf>
    <xf numFmtId="208" fontId="0" fillId="36" borderId="34" xfId="0" applyNumberFormat="1" applyFont="1" applyFill="1" applyBorder="1" applyAlignment="1">
      <alignment/>
    </xf>
    <xf numFmtId="208" fontId="0" fillId="36" borderId="32" xfId="0" applyNumberFormat="1" applyFont="1" applyFill="1" applyBorder="1" applyAlignment="1">
      <alignment/>
    </xf>
    <xf numFmtId="208" fontId="0" fillId="36" borderId="31" xfId="0" applyNumberFormat="1" applyFont="1" applyFill="1" applyBorder="1" applyAlignment="1">
      <alignment/>
    </xf>
    <xf numFmtId="0" fontId="0" fillId="35" borderId="49" xfId="0" applyFill="1" applyBorder="1" applyAlignment="1">
      <alignment/>
    </xf>
    <xf numFmtId="208" fontId="1" fillId="35" borderId="26" xfId="0" applyNumberFormat="1" applyFont="1" applyFill="1" applyBorder="1" applyAlignment="1">
      <alignment/>
    </xf>
    <xf numFmtId="208" fontId="1" fillId="35" borderId="50" xfId="0" applyNumberFormat="1" applyFont="1" applyFill="1" applyBorder="1" applyAlignment="1">
      <alignment/>
    </xf>
    <xf numFmtId="208" fontId="1" fillId="35" borderId="58" xfId="0" applyNumberFormat="1" applyFont="1" applyFill="1" applyBorder="1" applyAlignment="1">
      <alignment/>
    </xf>
    <xf numFmtId="208" fontId="1" fillId="35" borderId="48" xfId="0" applyNumberFormat="1" applyFont="1" applyFill="1" applyBorder="1" applyAlignment="1">
      <alignment/>
    </xf>
    <xf numFmtId="0" fontId="7" fillId="35" borderId="59" xfId="0" applyFont="1" applyFill="1" applyBorder="1" applyAlignment="1">
      <alignment/>
    </xf>
    <xf numFmtId="0" fontId="7" fillId="35" borderId="60" xfId="0" applyFont="1" applyFill="1" applyBorder="1" applyAlignment="1">
      <alignment/>
    </xf>
    <xf numFmtId="208" fontId="1" fillId="35" borderId="61" xfId="0" applyNumberFormat="1" applyFont="1" applyFill="1" applyBorder="1" applyAlignment="1">
      <alignment/>
    </xf>
    <xf numFmtId="208" fontId="1" fillId="35" borderId="62" xfId="0" applyNumberFormat="1" applyFont="1" applyFill="1" applyBorder="1" applyAlignment="1">
      <alignment/>
    </xf>
    <xf numFmtId="208" fontId="1" fillId="35" borderId="63" xfId="0" applyNumberFormat="1" applyFont="1" applyFill="1" applyBorder="1" applyAlignment="1">
      <alignment/>
    </xf>
    <xf numFmtId="0" fontId="0" fillId="40" borderId="10" xfId="0" applyFont="1" applyFill="1" applyBorder="1" applyAlignment="1">
      <alignment/>
    </xf>
    <xf numFmtId="208" fontId="0" fillId="40" borderId="10" xfId="0" applyNumberFormat="1" applyFont="1" applyFill="1" applyBorder="1" applyAlignment="1">
      <alignment/>
    </xf>
    <xf numFmtId="208" fontId="0" fillId="40" borderId="41" xfId="0" applyNumberFormat="1" applyFont="1" applyFill="1" applyBorder="1" applyAlignment="1">
      <alignment/>
    </xf>
    <xf numFmtId="0" fontId="0" fillId="40" borderId="51" xfId="0" applyFont="1" applyFill="1" applyBorder="1" applyAlignment="1">
      <alignment/>
    </xf>
    <xf numFmtId="208" fontId="0" fillId="40" borderId="29" xfId="0" applyNumberFormat="1" applyFont="1" applyFill="1" applyBorder="1" applyAlignment="1">
      <alignment/>
    </xf>
    <xf numFmtId="208" fontId="0" fillId="40" borderId="31" xfId="0" applyNumberFormat="1" applyFont="1" applyFill="1" applyBorder="1" applyAlignment="1">
      <alignment/>
    </xf>
    <xf numFmtId="208" fontId="0" fillId="40" borderId="43" xfId="0" applyNumberFormat="1" applyFont="1" applyFill="1" applyBorder="1" applyAlignment="1">
      <alignment/>
    </xf>
    <xf numFmtId="0" fontId="0" fillId="40" borderId="10" xfId="0" applyFont="1" applyFill="1" applyBorder="1" applyAlignment="1">
      <alignment horizontal="center"/>
    </xf>
    <xf numFmtId="0" fontId="0" fillId="40" borderId="29" xfId="0" applyFon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6" borderId="12" xfId="0" applyFont="1" applyFill="1" applyBorder="1" applyAlignment="1">
      <alignment horizontal="center"/>
    </xf>
    <xf numFmtId="0" fontId="0" fillId="36" borderId="29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64" xfId="0" applyFont="1" applyBorder="1" applyAlignment="1">
      <alignment horizontal="center"/>
    </xf>
    <xf numFmtId="0" fontId="0" fillId="0" borderId="64" xfId="0" applyBorder="1" applyAlignment="1">
      <alignment/>
    </xf>
    <xf numFmtId="208" fontId="0" fillId="36" borderId="13" xfId="0" applyNumberFormat="1" applyFont="1" applyFill="1" applyBorder="1" applyAlignment="1">
      <alignment/>
    </xf>
    <xf numFmtId="208" fontId="0" fillId="36" borderId="44" xfId="0" applyNumberFormat="1" applyFont="1" applyFill="1" applyBorder="1" applyAlignment="1">
      <alignment/>
    </xf>
    <xf numFmtId="0" fontId="0" fillId="36" borderId="29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horizontal="center"/>
    </xf>
    <xf numFmtId="208" fontId="0" fillId="38" borderId="13" xfId="0" applyNumberFormat="1" applyFont="1" applyFill="1" applyBorder="1" applyAlignment="1">
      <alignment/>
    </xf>
    <xf numFmtId="208" fontId="0" fillId="38" borderId="47" xfId="0" applyNumberFormat="1" applyFont="1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208" fontId="1" fillId="35" borderId="65" xfId="0" applyNumberFormat="1" applyFont="1" applyFill="1" applyBorder="1" applyAlignment="1">
      <alignment/>
    </xf>
    <xf numFmtId="208" fontId="0" fillId="36" borderId="10" xfId="0" applyNumberFormat="1" applyFont="1" applyFill="1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29" xfId="0" applyFill="1" applyBorder="1" applyAlignment="1">
      <alignment/>
    </xf>
    <xf numFmtId="0" fontId="8" fillId="36" borderId="29" xfId="0" applyFont="1" applyFill="1" applyBorder="1" applyAlignment="1">
      <alignment horizontal="center"/>
    </xf>
    <xf numFmtId="208" fontId="8" fillId="36" borderId="29" xfId="0" applyNumberFormat="1" applyFont="1" applyFill="1" applyBorder="1" applyAlignment="1">
      <alignment horizontal="right"/>
    </xf>
    <xf numFmtId="208" fontId="8" fillId="36" borderId="43" xfId="0" applyNumberFormat="1" applyFont="1" applyFill="1" applyBorder="1" applyAlignment="1">
      <alignment horizontal="right"/>
    </xf>
    <xf numFmtId="0" fontId="8" fillId="36" borderId="29" xfId="0" applyFont="1" applyFill="1" applyBorder="1" applyAlignment="1">
      <alignment/>
    </xf>
    <xf numFmtId="208" fontId="8" fillId="38" borderId="29" xfId="0" applyNumberFormat="1" applyFont="1" applyFill="1" applyBorder="1" applyAlignment="1">
      <alignment horizontal="right"/>
    </xf>
    <xf numFmtId="0" fontId="7" fillId="35" borderId="65" xfId="0" applyFont="1" applyFill="1" applyBorder="1" applyAlignment="1">
      <alignment/>
    </xf>
    <xf numFmtId="0" fontId="0" fillId="0" borderId="66" xfId="0" applyBorder="1" applyAlignment="1">
      <alignment horizontal="center"/>
    </xf>
    <xf numFmtId="0" fontId="0" fillId="0" borderId="67" xfId="0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69" xfId="0" applyBorder="1" applyAlignment="1">
      <alignment horizontal="center"/>
    </xf>
    <xf numFmtId="0" fontId="0" fillId="40" borderId="68" xfId="0" applyFont="1" applyFill="1" applyBorder="1" applyAlignment="1">
      <alignment horizontal="center"/>
    </xf>
    <xf numFmtId="0" fontId="0" fillId="40" borderId="20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36" borderId="67" xfId="0" applyFont="1" applyFill="1" applyBorder="1" applyAlignment="1">
      <alignment horizontal="center"/>
    </xf>
    <xf numFmtId="0" fontId="0" fillId="36" borderId="66" xfId="0" applyFont="1" applyFill="1" applyBorder="1" applyAlignment="1">
      <alignment horizontal="center"/>
    </xf>
    <xf numFmtId="0" fontId="0" fillId="36" borderId="20" xfId="0" applyFont="1" applyFill="1" applyBorder="1" applyAlignment="1">
      <alignment horizontal="center"/>
    </xf>
    <xf numFmtId="0" fontId="8" fillId="36" borderId="67" xfId="0" applyFont="1" applyFill="1" applyBorder="1" applyAlignment="1">
      <alignment horizontal="center"/>
    </xf>
    <xf numFmtId="0" fontId="0" fillId="36" borderId="69" xfId="0" applyFont="1" applyFill="1" applyBorder="1" applyAlignment="1">
      <alignment horizontal="center"/>
    </xf>
    <xf numFmtId="0" fontId="0" fillId="36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0" borderId="56" xfId="0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36" borderId="51" xfId="0" applyFont="1" applyFill="1" applyBorder="1" applyAlignment="1">
      <alignment/>
    </xf>
    <xf numFmtId="0" fontId="0" fillId="36" borderId="68" xfId="0" applyFont="1" applyFill="1" applyBorder="1" applyAlignment="1">
      <alignment horizontal="center"/>
    </xf>
    <xf numFmtId="208" fontId="0" fillId="36" borderId="41" xfId="0" applyNumberFormat="1" applyFont="1" applyFill="1" applyBorder="1" applyAlignment="1">
      <alignment/>
    </xf>
    <xf numFmtId="208" fontId="0" fillId="36" borderId="47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208" fontId="0" fillId="36" borderId="47" xfId="0" applyNumberFormat="1" applyFont="1" applyFill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 horizontal="center"/>
    </xf>
    <xf numFmtId="0" fontId="0" fillId="0" borderId="70" xfId="0" applyBorder="1" applyAlignment="1">
      <alignment horizontal="center"/>
    </xf>
    <xf numFmtId="208" fontId="1" fillId="35" borderId="49" xfId="0" applyNumberFormat="1" applyFont="1" applyFill="1" applyBorder="1" applyAlignment="1">
      <alignment/>
    </xf>
    <xf numFmtId="208" fontId="1" fillId="35" borderId="48" xfId="0" applyNumberFormat="1" applyFont="1" applyFill="1" applyBorder="1" applyAlignment="1">
      <alignment/>
    </xf>
    <xf numFmtId="208" fontId="0" fillId="0" borderId="21" xfId="0" applyNumberFormat="1" applyFont="1" applyBorder="1" applyAlignment="1">
      <alignment/>
    </xf>
    <xf numFmtId="208" fontId="0" fillId="38" borderId="29" xfId="0" applyNumberFormat="1" applyFont="1" applyFill="1" applyBorder="1" applyAlignment="1">
      <alignment/>
    </xf>
    <xf numFmtId="208" fontId="0" fillId="0" borderId="10" xfId="0" applyNumberFormat="1" applyFont="1" applyBorder="1" applyAlignment="1">
      <alignment/>
    </xf>
    <xf numFmtId="208" fontId="0" fillId="0" borderId="27" xfId="0" applyNumberFormat="1" applyFont="1" applyBorder="1" applyAlignment="1">
      <alignment/>
    </xf>
    <xf numFmtId="208" fontId="0" fillId="38" borderId="10" xfId="0" applyNumberFormat="1" applyFont="1" applyFill="1" applyBorder="1" applyAlignment="1">
      <alignment/>
    </xf>
    <xf numFmtId="208" fontId="0" fillId="0" borderId="13" xfId="0" applyNumberFormat="1" applyFont="1" applyBorder="1" applyAlignment="1">
      <alignment/>
    </xf>
    <xf numFmtId="208" fontId="0" fillId="0" borderId="23" xfId="0" applyNumberFormat="1" applyFont="1" applyBorder="1" applyAlignment="1">
      <alignment/>
    </xf>
    <xf numFmtId="208" fontId="0" fillId="38" borderId="13" xfId="0" applyNumberFormat="1" applyFont="1" applyFill="1" applyBorder="1" applyAlignment="1">
      <alignment/>
    </xf>
    <xf numFmtId="208" fontId="0" fillId="0" borderId="72" xfId="0" applyNumberFormat="1" applyFont="1" applyBorder="1" applyAlignment="1">
      <alignment/>
    </xf>
    <xf numFmtId="208" fontId="0" fillId="0" borderId="70" xfId="0" applyNumberFormat="1" applyFont="1" applyBorder="1" applyAlignment="1">
      <alignment/>
    </xf>
    <xf numFmtId="208" fontId="0" fillId="38" borderId="70" xfId="0" applyNumberFormat="1" applyFont="1" applyFill="1" applyBorder="1" applyAlignment="1">
      <alignment/>
    </xf>
    <xf numFmtId="208" fontId="0" fillId="0" borderId="73" xfId="0" applyNumberFormat="1" applyFont="1" applyBorder="1" applyAlignment="1">
      <alignment/>
    </xf>
    <xf numFmtId="0" fontId="0" fillId="0" borderId="74" xfId="0" applyFill="1" applyBorder="1" applyAlignment="1">
      <alignment/>
    </xf>
    <xf numFmtId="208" fontId="0" fillId="0" borderId="12" xfId="0" applyNumberFormat="1" applyFont="1" applyBorder="1" applyAlignment="1">
      <alignment/>
    </xf>
    <xf numFmtId="0" fontId="0" fillId="0" borderId="75" xfId="0" applyBorder="1" applyAlignment="1">
      <alignment horizontal="center"/>
    </xf>
    <xf numFmtId="208" fontId="0" fillId="36" borderId="11" xfId="0" applyNumberFormat="1" applyFont="1" applyFill="1" applyBorder="1" applyAlignment="1">
      <alignment/>
    </xf>
    <xf numFmtId="208" fontId="0" fillId="38" borderId="11" xfId="0" applyNumberFormat="1" applyFont="1" applyFill="1" applyBorder="1" applyAlignment="1">
      <alignment/>
    </xf>
    <xf numFmtId="0" fontId="0" fillId="0" borderId="68" xfId="0" applyFill="1" applyBorder="1" applyAlignment="1">
      <alignment horizontal="center"/>
    </xf>
    <xf numFmtId="0" fontId="0" fillId="36" borderId="12" xfId="0" applyFont="1" applyFill="1" applyBorder="1" applyAlignment="1">
      <alignment/>
    </xf>
    <xf numFmtId="0" fontId="0" fillId="36" borderId="75" xfId="0" applyFont="1" applyFill="1" applyBorder="1" applyAlignment="1">
      <alignment horizontal="center"/>
    </xf>
    <xf numFmtId="0" fontId="0" fillId="36" borderId="11" xfId="0" applyFont="1" applyFill="1" applyBorder="1" applyAlignment="1">
      <alignment horizontal="center"/>
    </xf>
    <xf numFmtId="0" fontId="0" fillId="36" borderId="11" xfId="0" applyFont="1" applyFill="1" applyBorder="1" applyAlignment="1">
      <alignment/>
    </xf>
    <xf numFmtId="208" fontId="0" fillId="36" borderId="11" xfId="0" applyNumberFormat="1" applyFont="1" applyFill="1" applyBorder="1" applyAlignment="1">
      <alignment/>
    </xf>
    <xf numFmtId="208" fontId="0" fillId="38" borderId="11" xfId="0" applyNumberFormat="1" applyFont="1" applyFill="1" applyBorder="1" applyAlignment="1">
      <alignment/>
    </xf>
    <xf numFmtId="208" fontId="0" fillId="36" borderId="72" xfId="0" applyNumberFormat="1" applyFont="1" applyFill="1" applyBorder="1" applyAlignment="1">
      <alignment/>
    </xf>
    <xf numFmtId="208" fontId="0" fillId="0" borderId="13" xfId="0" applyNumberFormat="1" applyFont="1" applyFill="1" applyBorder="1" applyAlignment="1">
      <alignment/>
    </xf>
    <xf numFmtId="208" fontId="0" fillId="0" borderId="31" xfId="0" applyNumberFormat="1" applyFont="1" applyFill="1" applyBorder="1" applyAlignment="1">
      <alignment/>
    </xf>
    <xf numFmtId="208" fontId="0" fillId="0" borderId="10" xfId="0" applyNumberFormat="1" applyFont="1" applyFill="1" applyBorder="1" applyAlignment="1">
      <alignment/>
    </xf>
    <xf numFmtId="208" fontId="0" fillId="0" borderId="12" xfId="0" applyNumberFormat="1" applyFont="1" applyFill="1" applyBorder="1" applyAlignment="1">
      <alignment/>
    </xf>
    <xf numFmtId="208" fontId="0" fillId="0" borderId="47" xfId="0" applyNumberFormat="1" applyFont="1" applyFill="1" applyBorder="1" applyAlignment="1">
      <alignment/>
    </xf>
    <xf numFmtId="208" fontId="0" fillId="0" borderId="10" xfId="0" applyNumberFormat="1" applyFont="1" applyFill="1" applyBorder="1" applyAlignment="1">
      <alignment/>
    </xf>
    <xf numFmtId="208" fontId="0" fillId="0" borderId="29" xfId="0" applyNumberFormat="1" applyFont="1" applyFill="1" applyBorder="1" applyAlignment="1">
      <alignment/>
    </xf>
    <xf numFmtId="208" fontId="0" fillId="0" borderId="11" xfId="0" applyNumberFormat="1" applyFont="1" applyFill="1" applyBorder="1" applyAlignment="1">
      <alignment/>
    </xf>
    <xf numFmtId="208" fontId="0" fillId="0" borderId="13" xfId="0" applyNumberFormat="1" applyFont="1" applyFill="1" applyBorder="1" applyAlignment="1">
      <alignment/>
    </xf>
    <xf numFmtId="208" fontId="0" fillId="0" borderId="47" xfId="0" applyNumberFormat="1" applyFont="1" applyFill="1" applyBorder="1" applyAlignment="1">
      <alignment/>
    </xf>
    <xf numFmtId="208" fontId="0" fillId="0" borderId="29" xfId="0" applyNumberFormat="1" applyFont="1" applyFill="1" applyBorder="1" applyAlignment="1">
      <alignment/>
    </xf>
    <xf numFmtId="208" fontId="0" fillId="0" borderId="10" xfId="0" applyNumberFormat="1" applyFont="1" applyFill="1" applyBorder="1" applyAlignment="1">
      <alignment/>
    </xf>
    <xf numFmtId="208" fontId="0" fillId="0" borderId="13" xfId="0" applyNumberFormat="1" applyFont="1" applyFill="1" applyBorder="1" applyAlignment="1">
      <alignment/>
    </xf>
    <xf numFmtId="0" fontId="0" fillId="0" borderId="71" xfId="0" applyFill="1" applyBorder="1" applyAlignment="1">
      <alignment horizontal="center"/>
    </xf>
    <xf numFmtId="0" fontId="0" fillId="0" borderId="70" xfId="0" applyFill="1" applyBorder="1" applyAlignment="1">
      <alignment horizontal="center"/>
    </xf>
    <xf numFmtId="0" fontId="0" fillId="0" borderId="70" xfId="0" applyFill="1" applyBorder="1" applyAlignment="1">
      <alignment/>
    </xf>
    <xf numFmtId="208" fontId="0" fillId="0" borderId="70" xfId="0" applyNumberFormat="1" applyFont="1" applyBorder="1" applyAlignment="1">
      <alignment/>
    </xf>
    <xf numFmtId="208" fontId="0" fillId="0" borderId="70" xfId="0" applyNumberFormat="1" applyFont="1" applyFill="1" applyBorder="1" applyAlignment="1">
      <alignment/>
    </xf>
    <xf numFmtId="208" fontId="0" fillId="38" borderId="70" xfId="0" applyNumberFormat="1" applyFont="1" applyFill="1" applyBorder="1" applyAlignment="1">
      <alignment/>
    </xf>
    <xf numFmtId="208" fontId="0" fillId="0" borderId="41" xfId="0" applyNumberFormat="1" applyFont="1" applyFill="1" applyBorder="1" applyAlignment="1">
      <alignment/>
    </xf>
    <xf numFmtId="208" fontId="0" fillId="0" borderId="40" xfId="0" applyNumberFormat="1" applyFont="1" applyFill="1" applyBorder="1" applyAlignment="1">
      <alignment/>
    </xf>
    <xf numFmtId="208" fontId="0" fillId="0" borderId="41" xfId="0" applyNumberFormat="1" applyFont="1" applyFill="1" applyBorder="1" applyAlignment="1">
      <alignment/>
    </xf>
    <xf numFmtId="208" fontId="0" fillId="0" borderId="43" xfId="0" applyNumberFormat="1" applyFont="1" applyFill="1" applyBorder="1" applyAlignment="1">
      <alignment/>
    </xf>
    <xf numFmtId="208" fontId="0" fillId="0" borderId="44" xfId="0" applyNumberFormat="1" applyFont="1" applyFill="1" applyBorder="1" applyAlignment="1">
      <alignment/>
    </xf>
    <xf numFmtId="208" fontId="0" fillId="0" borderId="44" xfId="0" applyNumberFormat="1" applyFont="1" applyFill="1" applyBorder="1" applyAlignment="1">
      <alignment/>
    </xf>
    <xf numFmtId="208" fontId="0" fillId="0" borderId="40" xfId="0" applyNumberFormat="1" applyFont="1" applyFill="1" applyBorder="1" applyAlignment="1">
      <alignment/>
    </xf>
    <xf numFmtId="208" fontId="0" fillId="0" borderId="41" xfId="0" applyNumberFormat="1" applyFont="1" applyFill="1" applyBorder="1" applyAlignment="1">
      <alignment/>
    </xf>
    <xf numFmtId="208" fontId="0" fillId="0" borderId="44" xfId="0" applyNumberFormat="1" applyFont="1" applyFill="1" applyBorder="1" applyAlignment="1">
      <alignment/>
    </xf>
    <xf numFmtId="208" fontId="0" fillId="0" borderId="73" xfId="0" applyNumberFormat="1" applyFont="1" applyFill="1" applyBorder="1" applyAlignment="1">
      <alignment/>
    </xf>
    <xf numFmtId="208" fontId="1" fillId="35" borderId="50" xfId="0" applyNumberFormat="1" applyFont="1" applyFill="1" applyBorder="1" applyAlignment="1">
      <alignment/>
    </xf>
    <xf numFmtId="208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41" borderId="76" xfId="0" applyFill="1" applyBorder="1" applyAlignment="1">
      <alignment/>
    </xf>
    <xf numFmtId="207" fontId="0" fillId="41" borderId="76" xfId="0" applyNumberFormat="1" applyFont="1" applyFill="1" applyBorder="1" applyAlignment="1">
      <alignment/>
    </xf>
    <xf numFmtId="0" fontId="1" fillId="41" borderId="0" xfId="0" applyFont="1" applyFill="1" applyBorder="1" applyAlignment="1">
      <alignment/>
    </xf>
    <xf numFmtId="0" fontId="1" fillId="41" borderId="15" xfId="0" applyFont="1" applyFill="1" applyBorder="1" applyAlignment="1">
      <alignment/>
    </xf>
    <xf numFmtId="0" fontId="1" fillId="41" borderId="27" xfId="0" applyFont="1" applyFill="1" applyBorder="1" applyAlignment="1">
      <alignment/>
    </xf>
    <xf numFmtId="208" fontId="1" fillId="41" borderId="27" xfId="0" applyNumberFormat="1" applyFont="1" applyFill="1" applyBorder="1" applyAlignment="1">
      <alignment/>
    </xf>
    <xf numFmtId="208" fontId="1" fillId="41" borderId="28" xfId="0" applyNumberFormat="1" applyFont="1" applyFill="1" applyBorder="1" applyAlignment="1">
      <alignment/>
    </xf>
    <xf numFmtId="208" fontId="1" fillId="41" borderId="10" xfId="0" applyNumberFormat="1" applyFont="1" applyFill="1" applyBorder="1" applyAlignment="1">
      <alignment/>
    </xf>
    <xf numFmtId="208" fontId="1" fillId="41" borderId="41" xfId="0" applyNumberFormat="1" applyFont="1" applyFill="1" applyBorder="1" applyAlignment="1">
      <alignment/>
    </xf>
    <xf numFmtId="0" fontId="1" fillId="41" borderId="24" xfId="0" applyFont="1" applyFill="1" applyBorder="1" applyAlignment="1">
      <alignment/>
    </xf>
    <xf numFmtId="208" fontId="1" fillId="41" borderId="0" xfId="0" applyNumberFormat="1" applyFont="1" applyFill="1" applyBorder="1" applyAlignment="1">
      <alignment/>
    </xf>
    <xf numFmtId="208" fontId="1" fillId="41" borderId="77" xfId="0" applyNumberFormat="1" applyFont="1" applyFill="1" applyBorder="1" applyAlignment="1">
      <alignment/>
    </xf>
    <xf numFmtId="208" fontId="1" fillId="41" borderId="56" xfId="0" applyNumberFormat="1" applyFont="1" applyFill="1" applyBorder="1" applyAlignment="1">
      <alignment/>
    </xf>
    <xf numFmtId="208" fontId="1" fillId="41" borderId="78" xfId="0" applyNumberFormat="1" applyFont="1" applyFill="1" applyBorder="1" applyAlignment="1">
      <alignment/>
    </xf>
    <xf numFmtId="0" fontId="1" fillId="41" borderId="79" xfId="0" applyFont="1" applyFill="1" applyBorder="1" applyAlignment="1">
      <alignment/>
    </xf>
    <xf numFmtId="0" fontId="1" fillId="41" borderId="80" xfId="0" applyFont="1" applyFill="1" applyBorder="1" applyAlignment="1">
      <alignment/>
    </xf>
    <xf numFmtId="208" fontId="1" fillId="41" borderId="80" xfId="0" applyNumberFormat="1" applyFont="1" applyFill="1" applyBorder="1" applyAlignment="1">
      <alignment/>
    </xf>
    <xf numFmtId="208" fontId="1" fillId="41" borderId="81" xfId="0" applyNumberFormat="1" applyFont="1" applyFill="1" applyBorder="1" applyAlignment="1">
      <alignment/>
    </xf>
    <xf numFmtId="208" fontId="1" fillId="41" borderId="70" xfId="0" applyNumberFormat="1" applyFont="1" applyFill="1" applyBorder="1" applyAlignment="1">
      <alignment/>
    </xf>
    <xf numFmtId="208" fontId="1" fillId="41" borderId="73" xfId="0" applyNumberFormat="1" applyFont="1" applyFill="1" applyBorder="1" applyAlignment="1">
      <alignment/>
    </xf>
    <xf numFmtId="0" fontId="0" fillId="41" borderId="82" xfId="0" applyFill="1" applyBorder="1" applyAlignment="1">
      <alignment/>
    </xf>
    <xf numFmtId="0" fontId="0" fillId="41" borderId="21" xfId="0" applyFill="1" applyBorder="1" applyAlignment="1">
      <alignment/>
    </xf>
    <xf numFmtId="0" fontId="0" fillId="41" borderId="36" xfId="0" applyFill="1" applyBorder="1" applyAlignment="1">
      <alignment/>
    </xf>
    <xf numFmtId="0" fontId="0" fillId="0" borderId="28" xfId="0" applyBorder="1" applyAlignment="1">
      <alignment/>
    </xf>
    <xf numFmtId="0" fontId="0" fillId="36" borderId="14" xfId="0" applyFont="1" applyFill="1" applyBorder="1" applyAlignment="1">
      <alignment horizontal="center"/>
    </xf>
    <xf numFmtId="0" fontId="0" fillId="0" borderId="12" xfId="0" applyFill="1" applyBorder="1" applyAlignment="1">
      <alignment/>
    </xf>
    <xf numFmtId="208" fontId="0" fillId="36" borderId="34" xfId="0" applyNumberFormat="1" applyFont="1" applyFill="1" applyBorder="1" applyAlignment="1">
      <alignment/>
    </xf>
    <xf numFmtId="208" fontId="0" fillId="38" borderId="34" xfId="0" applyNumberFormat="1" applyFont="1" applyFill="1" applyBorder="1" applyAlignment="1">
      <alignment/>
    </xf>
    <xf numFmtId="0" fontId="0" fillId="0" borderId="16" xfId="0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208" fontId="0" fillId="38" borderId="33" xfId="0" applyNumberFormat="1" applyFont="1" applyFill="1" applyBorder="1" applyAlignment="1">
      <alignment/>
    </xf>
    <xf numFmtId="208" fontId="0" fillId="0" borderId="83" xfId="0" applyNumberFormat="1" applyFont="1" applyBorder="1" applyAlignment="1">
      <alignment/>
    </xf>
    <xf numFmtId="0" fontId="1" fillId="41" borderId="21" xfId="0" applyFont="1" applyFill="1" applyBorder="1" applyAlignment="1">
      <alignment/>
    </xf>
    <xf numFmtId="207" fontId="0" fillId="41" borderId="21" xfId="0" applyNumberFormat="1" applyFont="1" applyFill="1" applyBorder="1" applyAlignment="1">
      <alignment/>
    </xf>
    <xf numFmtId="0" fontId="11" fillId="41" borderId="84" xfId="0" applyFont="1" applyFill="1" applyBorder="1" applyAlignment="1">
      <alignment/>
    </xf>
    <xf numFmtId="0" fontId="12" fillId="41" borderId="76" xfId="0" applyFont="1" applyFill="1" applyBorder="1" applyAlignment="1">
      <alignment/>
    </xf>
    <xf numFmtId="0" fontId="12" fillId="41" borderId="24" xfId="0" applyFont="1" applyFill="1" applyBorder="1" applyAlignment="1">
      <alignment/>
    </xf>
    <xf numFmtId="0" fontId="12" fillId="41" borderId="21" xfId="0" applyFont="1" applyFill="1" applyBorder="1" applyAlignment="1">
      <alignment/>
    </xf>
    <xf numFmtId="208" fontId="0" fillId="36" borderId="13" xfId="0" applyNumberFormat="1" applyFont="1" applyFill="1" applyBorder="1" applyAlignment="1">
      <alignment/>
    </xf>
    <xf numFmtId="208" fontId="0" fillId="36" borderId="70" xfId="0" applyNumberFormat="1" applyFont="1" applyFill="1" applyBorder="1" applyAlignment="1">
      <alignment/>
    </xf>
    <xf numFmtId="208" fontId="1" fillId="34" borderId="47" xfId="0" applyNumberFormat="1" applyFont="1" applyFill="1" applyBorder="1" applyAlignment="1">
      <alignment horizontal="center"/>
    </xf>
    <xf numFmtId="0" fontId="0" fillId="36" borderId="11" xfId="0" applyFont="1" applyFill="1" applyBorder="1" applyAlignment="1">
      <alignment horizontal="left"/>
    </xf>
    <xf numFmtId="208" fontId="0" fillId="36" borderId="11" xfId="0" applyNumberFormat="1" applyFont="1" applyFill="1" applyBorder="1" applyAlignment="1">
      <alignment horizontal="right"/>
    </xf>
    <xf numFmtId="208" fontId="0" fillId="36" borderId="11" xfId="0" applyNumberFormat="1" applyFont="1" applyFill="1" applyBorder="1" applyAlignment="1">
      <alignment/>
    </xf>
    <xf numFmtId="208" fontId="0" fillId="36" borderId="33" xfId="0" applyNumberFormat="1" applyFont="1" applyFill="1" applyBorder="1" applyAlignment="1">
      <alignment/>
    </xf>
    <xf numFmtId="208" fontId="0" fillId="36" borderId="29" xfId="0" applyNumberFormat="1" applyFont="1" applyFill="1" applyBorder="1" applyAlignment="1">
      <alignment/>
    </xf>
    <xf numFmtId="208" fontId="0" fillId="36" borderId="10" xfId="0" applyNumberFormat="1" applyFont="1" applyFill="1" applyBorder="1" applyAlignment="1">
      <alignment/>
    </xf>
    <xf numFmtId="208" fontId="0" fillId="36" borderId="13" xfId="0" applyNumberFormat="1" applyFont="1" applyFill="1" applyBorder="1" applyAlignment="1">
      <alignment/>
    </xf>
    <xf numFmtId="208" fontId="0" fillId="36" borderId="70" xfId="0" applyNumberFormat="1" applyFont="1" applyFill="1" applyBorder="1" applyAlignment="1">
      <alignment/>
    </xf>
    <xf numFmtId="208" fontId="0" fillId="38" borderId="11" xfId="0" applyNumberFormat="1" applyFont="1" applyFill="1" applyBorder="1" applyAlignment="1">
      <alignment horizontal="right"/>
    </xf>
    <xf numFmtId="208" fontId="0" fillId="36" borderId="72" xfId="0" applyNumberFormat="1" applyFont="1" applyFill="1" applyBorder="1" applyAlignment="1">
      <alignment horizontal="right"/>
    </xf>
    <xf numFmtId="0" fontId="0" fillId="36" borderId="85" xfId="0" applyFont="1" applyFill="1" applyBorder="1" applyAlignment="1">
      <alignment horizontal="center"/>
    </xf>
    <xf numFmtId="0" fontId="0" fillId="36" borderId="52" xfId="0" applyFont="1" applyFill="1" applyBorder="1" applyAlignment="1">
      <alignment horizontal="center"/>
    </xf>
    <xf numFmtId="0" fontId="0" fillId="36" borderId="52" xfId="0" applyFont="1" applyFill="1" applyBorder="1" applyAlignment="1">
      <alignment horizontal="left"/>
    </xf>
    <xf numFmtId="208" fontId="0" fillId="36" borderId="52" xfId="0" applyNumberFormat="1" applyFont="1" applyFill="1" applyBorder="1" applyAlignment="1">
      <alignment/>
    </xf>
    <xf numFmtId="208" fontId="0" fillId="38" borderId="52" xfId="0" applyNumberFormat="1" applyFont="1" applyFill="1" applyBorder="1" applyAlignment="1">
      <alignment/>
    </xf>
    <xf numFmtId="208" fontId="0" fillId="36" borderId="86" xfId="0" applyNumberFormat="1" applyFont="1" applyFill="1" applyBorder="1" applyAlignment="1">
      <alignment/>
    </xf>
    <xf numFmtId="0" fontId="0" fillId="36" borderId="24" xfId="0" applyFont="1" applyFill="1" applyBorder="1" applyAlignment="1">
      <alignment horizontal="center"/>
    </xf>
    <xf numFmtId="0" fontId="0" fillId="36" borderId="56" xfId="0" applyFont="1" applyFill="1" applyBorder="1" applyAlignment="1">
      <alignment horizontal="center"/>
    </xf>
    <xf numFmtId="0" fontId="0" fillId="0" borderId="56" xfId="0" applyFill="1" applyBorder="1" applyAlignment="1">
      <alignment/>
    </xf>
    <xf numFmtId="208" fontId="0" fillId="36" borderId="46" xfId="0" applyNumberFormat="1" applyFont="1" applyFill="1" applyBorder="1" applyAlignment="1">
      <alignment/>
    </xf>
    <xf numFmtId="208" fontId="0" fillId="38" borderId="46" xfId="0" applyNumberFormat="1" applyFont="1" applyFill="1" applyBorder="1" applyAlignment="1">
      <alignment/>
    </xf>
    <xf numFmtId="208" fontId="0" fillId="36" borderId="56" xfId="0" applyNumberFormat="1" applyFont="1" applyFill="1" applyBorder="1" applyAlignment="1">
      <alignment/>
    </xf>
    <xf numFmtId="208" fontId="0" fillId="36" borderId="78" xfId="0" applyNumberFormat="1" applyFont="1" applyFill="1" applyBorder="1" applyAlignment="1">
      <alignment/>
    </xf>
    <xf numFmtId="208" fontId="1" fillId="39" borderId="31" xfId="0" applyNumberFormat="1" applyFont="1" applyFill="1" applyBorder="1" applyAlignment="1">
      <alignment horizontal="center"/>
    </xf>
    <xf numFmtId="208" fontId="1" fillId="39" borderId="33" xfId="0" applyNumberFormat="1" applyFont="1" applyFill="1" applyBorder="1" applyAlignment="1">
      <alignment horizontal="center"/>
    </xf>
    <xf numFmtId="0" fontId="7" fillId="35" borderId="25" xfId="0" applyFont="1" applyFill="1" applyBorder="1" applyAlignment="1">
      <alignment/>
    </xf>
    <xf numFmtId="0" fontId="7" fillId="35" borderId="26" xfId="0" applyFont="1" applyFill="1" applyBorder="1" applyAlignment="1">
      <alignment/>
    </xf>
    <xf numFmtId="0" fontId="7" fillId="35" borderId="65" xfId="0" applyFont="1" applyFill="1" applyBorder="1" applyAlignment="1">
      <alignment/>
    </xf>
    <xf numFmtId="208" fontId="1" fillId="39" borderId="46" xfId="0" applyNumberFormat="1" applyFont="1" applyFill="1" applyBorder="1" applyAlignment="1">
      <alignment horizontal="center"/>
    </xf>
    <xf numFmtId="208" fontId="1" fillId="39" borderId="56" xfId="0" applyNumberFormat="1" applyFont="1" applyFill="1" applyBorder="1" applyAlignment="1">
      <alignment horizontal="center"/>
    </xf>
    <xf numFmtId="208" fontId="1" fillId="39" borderId="57" xfId="0" applyNumberFormat="1" applyFont="1" applyFill="1" applyBorder="1" applyAlignment="1">
      <alignment horizontal="center"/>
    </xf>
    <xf numFmtId="208" fontId="1" fillId="39" borderId="52" xfId="0" applyNumberFormat="1" applyFont="1" applyFill="1" applyBorder="1" applyAlignment="1">
      <alignment horizontal="center"/>
    </xf>
    <xf numFmtId="0" fontId="1" fillId="38" borderId="21" xfId="0" applyFont="1" applyFill="1" applyBorder="1" applyAlignment="1">
      <alignment horizontal="center"/>
    </xf>
    <xf numFmtId="0" fontId="1" fillId="38" borderId="17" xfId="0" applyFont="1" applyFill="1" applyBorder="1" applyAlignment="1">
      <alignment horizontal="center"/>
    </xf>
    <xf numFmtId="0" fontId="2" fillId="38" borderId="87" xfId="0" applyFont="1" applyFill="1" applyBorder="1" applyAlignment="1">
      <alignment horizontal="left"/>
    </xf>
    <xf numFmtId="0" fontId="2" fillId="38" borderId="88" xfId="0" applyFont="1" applyFill="1" applyBorder="1" applyAlignment="1">
      <alignment horizontal="left"/>
    </xf>
    <xf numFmtId="0" fontId="2" fillId="38" borderId="89" xfId="0" applyFont="1" applyFill="1" applyBorder="1" applyAlignment="1">
      <alignment horizontal="left"/>
    </xf>
    <xf numFmtId="0" fontId="2" fillId="37" borderId="90" xfId="0" applyFont="1" applyFill="1" applyBorder="1" applyAlignment="1">
      <alignment horizontal="left"/>
    </xf>
    <xf numFmtId="0" fontId="0" fillId="37" borderId="53" xfId="0" applyFill="1" applyBorder="1" applyAlignment="1">
      <alignment horizontal="left"/>
    </xf>
    <xf numFmtId="0" fontId="1" fillId="38" borderId="20" xfId="0" applyFont="1" applyFill="1" applyBorder="1" applyAlignment="1">
      <alignment horizontal="center"/>
    </xf>
    <xf numFmtId="0" fontId="1" fillId="38" borderId="16" xfId="0" applyFont="1" applyFill="1" applyBorder="1" applyAlignment="1">
      <alignment horizontal="center"/>
    </xf>
    <xf numFmtId="208" fontId="1" fillId="39" borderId="78" xfId="0" applyNumberFormat="1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8" borderId="29" xfId="0" applyFont="1" applyFill="1" applyBorder="1" applyAlignment="1">
      <alignment horizontal="center"/>
    </xf>
    <xf numFmtId="0" fontId="1" fillId="38" borderId="11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2" fillId="34" borderId="90" xfId="0" applyFont="1" applyFill="1" applyBorder="1" applyAlignment="1">
      <alignment horizontal="left"/>
    </xf>
    <xf numFmtId="0" fontId="2" fillId="34" borderId="53" xfId="0" applyFont="1" applyFill="1" applyBorder="1" applyAlignment="1">
      <alignment horizontal="left"/>
    </xf>
    <xf numFmtId="0" fontId="1" fillId="34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59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6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208" fontId="1" fillId="39" borderId="0" xfId="0" applyNumberFormat="1" applyFont="1" applyFill="1" applyBorder="1" applyAlignment="1">
      <alignment horizontal="center"/>
    </xf>
    <xf numFmtId="0" fontId="2" fillId="42" borderId="90" xfId="0" applyFont="1" applyFill="1" applyBorder="1" applyAlignment="1">
      <alignment/>
    </xf>
    <xf numFmtId="0" fontId="2" fillId="42" borderId="53" xfId="0" applyFont="1" applyFill="1" applyBorder="1" applyAlignment="1">
      <alignment/>
    </xf>
    <xf numFmtId="0" fontId="1" fillId="39" borderId="67" xfId="0" applyFont="1" applyFill="1" applyBorder="1" applyAlignment="1">
      <alignment horizontal="center"/>
    </xf>
    <xf numFmtId="0" fontId="1" fillId="39" borderId="75" xfId="0" applyFont="1" applyFill="1" applyBorder="1" applyAlignment="1">
      <alignment horizontal="center"/>
    </xf>
    <xf numFmtId="0" fontId="1" fillId="39" borderId="29" xfId="0" applyFont="1" applyFill="1" applyBorder="1" applyAlignment="1">
      <alignment horizontal="center"/>
    </xf>
    <xf numFmtId="0" fontId="1" fillId="39" borderId="11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6"/>
  <sheetViews>
    <sheetView tabSelected="1" zoomScale="106" zoomScaleNormal="106" zoomScalePageLayoutView="0" workbookViewId="0" topLeftCell="A13">
      <selection activeCell="A274" sqref="A274"/>
    </sheetView>
  </sheetViews>
  <sheetFormatPr defaultColWidth="9.00390625" defaultRowHeight="12.75"/>
  <cols>
    <col min="1" max="1" width="5.75390625" style="0" customWidth="1"/>
    <col min="2" max="2" width="10.125" style="0" customWidth="1"/>
    <col min="3" max="3" width="52.125" style="0" customWidth="1"/>
    <col min="4" max="6" width="16.00390625" style="11" customWidth="1"/>
    <col min="7" max="10" width="16.00390625" style="0" customWidth="1"/>
    <col min="12" max="12" width="11.75390625" style="0" bestFit="1" customWidth="1"/>
    <col min="14" max="14" width="10.75390625" style="0" bestFit="1" customWidth="1"/>
  </cols>
  <sheetData>
    <row r="1" spans="1:10" ht="18">
      <c r="A1" s="135"/>
      <c r="B1" s="135"/>
      <c r="C1" s="136" t="s">
        <v>77</v>
      </c>
      <c r="D1" s="137"/>
      <c r="E1" s="138"/>
      <c r="F1" s="138"/>
      <c r="G1" s="135"/>
      <c r="H1" s="135"/>
      <c r="I1" s="135"/>
      <c r="J1" s="135"/>
    </row>
    <row r="2" ht="12.75"/>
    <row r="3" spans="1:10" ht="18" customHeight="1">
      <c r="A3" s="377" t="s">
        <v>137</v>
      </c>
      <c r="B3" s="377"/>
      <c r="C3" s="377"/>
      <c r="D3" s="377"/>
      <c r="E3" s="377"/>
      <c r="F3" s="377"/>
      <c r="G3" s="377"/>
      <c r="H3" s="378"/>
      <c r="I3" s="378"/>
      <c r="J3" s="378"/>
    </row>
    <row r="4" ht="13.5" customHeight="1" thickBot="1">
      <c r="A4" t="s">
        <v>78</v>
      </c>
    </row>
    <row r="5" spans="1:10" ht="17.25" thickBot="1" thickTop="1">
      <c r="A5" s="388" t="s">
        <v>0</v>
      </c>
      <c r="B5" s="389"/>
      <c r="C5" s="389"/>
      <c r="D5" s="389"/>
      <c r="E5" s="389"/>
      <c r="F5" s="389"/>
      <c r="G5" s="389"/>
      <c r="H5" s="109"/>
      <c r="I5" s="109"/>
      <c r="J5" s="110"/>
    </row>
    <row r="6" spans="1:10" ht="13.5" thickTop="1">
      <c r="A6" s="390" t="s">
        <v>53</v>
      </c>
      <c r="B6" s="392" t="s">
        <v>1</v>
      </c>
      <c r="C6" s="392" t="s">
        <v>54</v>
      </c>
      <c r="D6" s="352" t="s">
        <v>110</v>
      </c>
      <c r="E6" s="358" t="s">
        <v>117</v>
      </c>
      <c r="F6" s="132" t="s">
        <v>75</v>
      </c>
      <c r="G6" s="387" t="s">
        <v>133</v>
      </c>
      <c r="H6" s="359" t="s">
        <v>111</v>
      </c>
      <c r="I6" s="359" t="s">
        <v>118</v>
      </c>
      <c r="J6" s="370" t="s">
        <v>134</v>
      </c>
    </row>
    <row r="7" spans="1:10" ht="13.5" thickBot="1">
      <c r="A7" s="391"/>
      <c r="B7" s="393"/>
      <c r="C7" s="393"/>
      <c r="D7" s="353"/>
      <c r="E7" s="358"/>
      <c r="F7" s="131" t="s">
        <v>132</v>
      </c>
      <c r="G7" s="387"/>
      <c r="H7" s="360"/>
      <c r="I7" s="360"/>
      <c r="J7" s="370"/>
    </row>
    <row r="8" spans="1:12" ht="13.5" thickBot="1">
      <c r="A8" s="354" t="s">
        <v>106</v>
      </c>
      <c r="B8" s="355"/>
      <c r="C8" s="356"/>
      <c r="D8" s="85">
        <f>SUM(D9:D11)</f>
        <v>211095.58</v>
      </c>
      <c r="E8" s="85">
        <f>SUM(E11+E10+E9)</f>
        <v>216215.55</v>
      </c>
      <c r="F8" s="84">
        <f>SUM(F11+F10+F9)</f>
        <v>223963</v>
      </c>
      <c r="G8" s="85">
        <f>SUM(G9:G11)</f>
        <v>229141.5</v>
      </c>
      <c r="H8" s="84">
        <f>SUM(H9:H11)</f>
        <v>257595</v>
      </c>
      <c r="I8" s="85">
        <f>SUM(I9:I11)</f>
        <v>273091</v>
      </c>
      <c r="J8" s="86">
        <f>SUM(J9:J11)</f>
        <v>273091</v>
      </c>
      <c r="L8" s="79"/>
    </row>
    <row r="9" spans="1:10" ht="12.75">
      <c r="A9" s="197">
        <v>41</v>
      </c>
      <c r="B9" s="167">
        <v>110</v>
      </c>
      <c r="C9" s="7" t="s">
        <v>99</v>
      </c>
      <c r="D9" s="70">
        <v>193946.22</v>
      </c>
      <c r="E9" s="70">
        <v>204980.55</v>
      </c>
      <c r="F9" s="141">
        <v>212143</v>
      </c>
      <c r="G9" s="70">
        <v>218941.54</v>
      </c>
      <c r="H9" s="121">
        <v>243753</v>
      </c>
      <c r="I9" s="41">
        <v>260266</v>
      </c>
      <c r="J9" s="68">
        <v>260266</v>
      </c>
    </row>
    <row r="10" spans="1:10" ht="12.75">
      <c r="A10" s="198">
        <v>41</v>
      </c>
      <c r="B10" s="164">
        <v>120</v>
      </c>
      <c r="C10" s="174" t="s">
        <v>90</v>
      </c>
      <c r="D10" s="43">
        <v>2243.02</v>
      </c>
      <c r="E10" s="43">
        <v>2304.76</v>
      </c>
      <c r="F10" s="139">
        <v>2400</v>
      </c>
      <c r="G10" s="43">
        <v>2245.21</v>
      </c>
      <c r="H10" s="119">
        <v>2330</v>
      </c>
      <c r="I10" s="43">
        <v>2410</v>
      </c>
      <c r="J10" s="77">
        <v>2410</v>
      </c>
    </row>
    <row r="11" spans="1:10" ht="13.5" thickBot="1">
      <c r="A11" s="198">
        <v>41</v>
      </c>
      <c r="B11" s="165">
        <v>130</v>
      </c>
      <c r="C11" s="175" t="s">
        <v>91</v>
      </c>
      <c r="D11" s="45">
        <v>14906.34</v>
      </c>
      <c r="E11" s="45">
        <v>8930.24</v>
      </c>
      <c r="F11" s="326">
        <v>9420</v>
      </c>
      <c r="G11" s="45">
        <v>7954.75</v>
      </c>
      <c r="H11" s="122">
        <v>11512</v>
      </c>
      <c r="I11" s="44">
        <v>10415</v>
      </c>
      <c r="J11" s="69">
        <v>10415</v>
      </c>
    </row>
    <row r="12" spans="1:10" ht="13.5" thickBot="1">
      <c r="A12" s="354" t="s">
        <v>107</v>
      </c>
      <c r="B12" s="355"/>
      <c r="C12" s="356"/>
      <c r="D12" s="85">
        <f>SUM(D13:D17)</f>
        <v>47028.63999999999</v>
      </c>
      <c r="E12" s="85">
        <f>SUM(E17+E16+E15+E14+E13)</f>
        <v>49605.28</v>
      </c>
      <c r="F12" s="84">
        <f>SUM(F17+F16+F15+F14+F13)</f>
        <v>48387</v>
      </c>
      <c r="G12" s="85">
        <f>SUM(G13:G17)</f>
        <v>51687.72</v>
      </c>
      <c r="H12" s="84">
        <f>SUM(H13:H17)</f>
        <v>56304</v>
      </c>
      <c r="I12" s="85">
        <f>SUM(I13:I17)</f>
        <v>57707</v>
      </c>
      <c r="J12" s="86">
        <f>SUM(J13:J17)</f>
        <v>57707</v>
      </c>
    </row>
    <row r="13" spans="1:10" ht="12.75">
      <c r="A13" s="197">
        <v>41</v>
      </c>
      <c r="B13" s="167">
        <v>210</v>
      </c>
      <c r="C13" s="7" t="s">
        <v>92</v>
      </c>
      <c r="D13" s="70">
        <v>1797.6</v>
      </c>
      <c r="E13" s="70">
        <v>1213.56</v>
      </c>
      <c r="F13" s="142">
        <v>1590</v>
      </c>
      <c r="G13" s="70">
        <v>2075.2</v>
      </c>
      <c r="H13" s="123">
        <v>2230</v>
      </c>
      <c r="I13" s="70">
        <v>2417</v>
      </c>
      <c r="J13" s="68">
        <v>2417</v>
      </c>
    </row>
    <row r="14" spans="1:10" ht="12.75">
      <c r="A14" s="198">
        <v>41</v>
      </c>
      <c r="B14" s="164">
        <v>220</v>
      </c>
      <c r="C14" s="36" t="s">
        <v>93</v>
      </c>
      <c r="D14" s="43">
        <v>37908.57</v>
      </c>
      <c r="E14" s="43">
        <v>41098.45</v>
      </c>
      <c r="F14" s="144">
        <v>40547</v>
      </c>
      <c r="G14" s="43">
        <v>38997.32</v>
      </c>
      <c r="H14" s="114">
        <v>43692</v>
      </c>
      <c r="I14" s="43">
        <v>44465</v>
      </c>
      <c r="J14" s="77">
        <v>44465</v>
      </c>
    </row>
    <row r="15" spans="1:10" ht="12.75">
      <c r="A15" s="199">
        <v>41</v>
      </c>
      <c r="B15" s="165">
        <v>240</v>
      </c>
      <c r="C15" s="1" t="s">
        <v>94</v>
      </c>
      <c r="D15" s="44">
        <v>1.2</v>
      </c>
      <c r="E15" s="44">
        <v>0</v>
      </c>
      <c r="F15" s="143">
        <v>0</v>
      </c>
      <c r="G15" s="44">
        <v>0</v>
      </c>
      <c r="H15" s="115">
        <v>0</v>
      </c>
      <c r="I15" s="44">
        <v>5</v>
      </c>
      <c r="J15" s="69">
        <v>5</v>
      </c>
    </row>
    <row r="16" spans="1:10" ht="12.75">
      <c r="A16" s="199">
        <v>41</v>
      </c>
      <c r="B16" s="165">
        <v>290</v>
      </c>
      <c r="C16" s="1" t="s">
        <v>95</v>
      </c>
      <c r="D16" s="44">
        <v>3162.82</v>
      </c>
      <c r="E16" s="44">
        <v>1293.09</v>
      </c>
      <c r="F16" s="143">
        <v>250</v>
      </c>
      <c r="G16" s="44">
        <v>759.18</v>
      </c>
      <c r="H16" s="115">
        <v>482</v>
      </c>
      <c r="I16" s="44">
        <v>620</v>
      </c>
      <c r="J16" s="69">
        <v>620</v>
      </c>
    </row>
    <row r="17" spans="1:10" ht="13.5" thickBot="1">
      <c r="A17" s="200" t="s">
        <v>81</v>
      </c>
      <c r="B17" s="169">
        <v>220</v>
      </c>
      <c r="C17" s="9" t="s">
        <v>93</v>
      </c>
      <c r="D17" s="45">
        <v>4158.45</v>
      </c>
      <c r="E17" s="45">
        <v>6000.18</v>
      </c>
      <c r="F17" s="223">
        <v>6000</v>
      </c>
      <c r="G17" s="45">
        <v>9856.02</v>
      </c>
      <c r="H17" s="116">
        <v>9900</v>
      </c>
      <c r="I17" s="45">
        <v>10200</v>
      </c>
      <c r="J17" s="78">
        <v>10200</v>
      </c>
    </row>
    <row r="18" spans="1:10" ht="13.5" thickBot="1">
      <c r="A18" s="354" t="s">
        <v>104</v>
      </c>
      <c r="B18" s="355"/>
      <c r="C18" s="356"/>
      <c r="D18" s="85">
        <f>SUM(D19:D27)</f>
        <v>67662.05</v>
      </c>
      <c r="E18" s="85">
        <f>SUM(E19:E27)</f>
        <v>98527.962</v>
      </c>
      <c r="F18" s="84">
        <f>SUM(F19:F27)</f>
        <v>80927</v>
      </c>
      <c r="G18" s="85">
        <f>SUM(G27+G26+G25+G24+G23+G22+G21+G20+G19)</f>
        <v>81996.46</v>
      </c>
      <c r="H18" s="84">
        <f>SUM(H19:H27)</f>
        <v>101853</v>
      </c>
      <c r="I18" s="85">
        <f>SUM(I19:I27)</f>
        <v>94648</v>
      </c>
      <c r="J18" s="86">
        <f>SUM(J19:J27)</f>
        <v>94648</v>
      </c>
    </row>
    <row r="19" spans="1:10" ht="12.75">
      <c r="A19" s="198">
        <v>71</v>
      </c>
      <c r="B19" s="164">
        <v>310</v>
      </c>
      <c r="C19" s="36" t="s">
        <v>96</v>
      </c>
      <c r="D19" s="43">
        <v>0</v>
      </c>
      <c r="E19" s="43">
        <v>0</v>
      </c>
      <c r="F19" s="144">
        <v>0</v>
      </c>
      <c r="G19" s="43">
        <v>741.63</v>
      </c>
      <c r="H19" s="114">
        <v>0</v>
      </c>
      <c r="I19" s="43">
        <v>0</v>
      </c>
      <c r="J19" s="68">
        <v>0</v>
      </c>
    </row>
    <row r="20" spans="1:10" ht="12.75">
      <c r="A20" s="199" t="s">
        <v>62</v>
      </c>
      <c r="B20" s="165">
        <v>310</v>
      </c>
      <c r="C20" s="1" t="s">
        <v>96</v>
      </c>
      <c r="D20" s="44">
        <v>908.37</v>
      </c>
      <c r="E20" s="44">
        <v>15891.312</v>
      </c>
      <c r="F20" s="140">
        <v>17983</v>
      </c>
      <c r="G20" s="44">
        <v>5406.49</v>
      </c>
      <c r="H20" s="117">
        <v>31093</v>
      </c>
      <c r="I20" s="44">
        <v>31093</v>
      </c>
      <c r="J20" s="69">
        <v>31093</v>
      </c>
    </row>
    <row r="21" spans="1:10" ht="12.75">
      <c r="A21" s="199" t="s">
        <v>63</v>
      </c>
      <c r="B21" s="165">
        <v>310</v>
      </c>
      <c r="C21" s="1" t="s">
        <v>96</v>
      </c>
      <c r="D21" s="44">
        <v>160.3</v>
      </c>
      <c r="E21" s="44">
        <v>1315.83</v>
      </c>
      <c r="F21" s="140">
        <v>4512</v>
      </c>
      <c r="G21" s="44">
        <v>1355.92</v>
      </c>
      <c r="H21" s="117">
        <v>7030</v>
      </c>
      <c r="I21" s="44">
        <v>7030</v>
      </c>
      <c r="J21" s="69">
        <v>7030</v>
      </c>
    </row>
    <row r="22" spans="1:10" ht="12.75">
      <c r="A22" s="199" t="s">
        <v>112</v>
      </c>
      <c r="B22" s="165">
        <v>310</v>
      </c>
      <c r="C22" s="1" t="s">
        <v>96</v>
      </c>
      <c r="D22" s="44">
        <v>109.97</v>
      </c>
      <c r="E22" s="44">
        <v>902.64</v>
      </c>
      <c r="F22" s="144">
        <v>0</v>
      </c>
      <c r="G22" s="44">
        <v>0</v>
      </c>
      <c r="H22" s="114">
        <v>0</v>
      </c>
      <c r="I22" s="43">
        <v>0</v>
      </c>
      <c r="J22" s="77">
        <v>0</v>
      </c>
    </row>
    <row r="23" spans="1:10" ht="12.75">
      <c r="A23" s="199" t="s">
        <v>119</v>
      </c>
      <c r="B23" s="165">
        <v>310</v>
      </c>
      <c r="C23" s="1" t="s">
        <v>96</v>
      </c>
      <c r="D23" s="44">
        <v>0</v>
      </c>
      <c r="E23" s="44">
        <v>10091.79</v>
      </c>
      <c r="F23" s="140">
        <v>7576</v>
      </c>
      <c r="G23" s="44">
        <v>18567.29</v>
      </c>
      <c r="H23" s="117">
        <v>0</v>
      </c>
      <c r="I23" s="44">
        <v>0</v>
      </c>
      <c r="J23" s="69">
        <v>0</v>
      </c>
    </row>
    <row r="24" spans="1:10" ht="12.75">
      <c r="A24" s="199" t="s">
        <v>120</v>
      </c>
      <c r="B24" s="165">
        <v>310</v>
      </c>
      <c r="C24" s="1" t="s">
        <v>96</v>
      </c>
      <c r="D24" s="44">
        <v>0</v>
      </c>
      <c r="E24" s="44">
        <v>3269.35</v>
      </c>
      <c r="F24" s="140">
        <v>0</v>
      </c>
      <c r="G24" s="44">
        <v>3102.23</v>
      </c>
      <c r="H24" s="117">
        <v>0</v>
      </c>
      <c r="I24" s="44">
        <v>0</v>
      </c>
      <c r="J24" s="69">
        <v>0</v>
      </c>
    </row>
    <row r="25" spans="1:10" ht="12.75">
      <c r="A25" s="199" t="s">
        <v>121</v>
      </c>
      <c r="B25" s="165">
        <v>310</v>
      </c>
      <c r="C25" s="1" t="s">
        <v>96</v>
      </c>
      <c r="D25" s="44">
        <v>0</v>
      </c>
      <c r="E25" s="44">
        <v>2265.59</v>
      </c>
      <c r="F25" s="144">
        <v>3096</v>
      </c>
      <c r="G25" s="44">
        <v>2346.16</v>
      </c>
      <c r="H25" s="114">
        <v>0</v>
      </c>
      <c r="I25" s="43">
        <v>0</v>
      </c>
      <c r="J25" s="77">
        <v>0</v>
      </c>
    </row>
    <row r="26" spans="1:10" ht="12.75">
      <c r="A26" s="199">
        <v>111</v>
      </c>
      <c r="B26" s="165">
        <v>310</v>
      </c>
      <c r="C26" s="1" t="s">
        <v>96</v>
      </c>
      <c r="D26" s="44">
        <v>66483.41</v>
      </c>
      <c r="E26" s="44">
        <v>57332.25</v>
      </c>
      <c r="F26" s="144">
        <v>41760</v>
      </c>
      <c r="G26" s="44">
        <v>50476.74</v>
      </c>
      <c r="H26" s="114">
        <v>57701</v>
      </c>
      <c r="I26" s="43">
        <v>56525</v>
      </c>
      <c r="J26" s="77">
        <v>56525</v>
      </c>
    </row>
    <row r="27" spans="1:10" ht="13.5" thickBot="1">
      <c r="A27" s="199">
        <v>111</v>
      </c>
      <c r="B27" s="165">
        <v>320</v>
      </c>
      <c r="C27" s="1" t="s">
        <v>97</v>
      </c>
      <c r="D27" s="44">
        <v>0</v>
      </c>
      <c r="E27" s="44">
        <v>7459.2</v>
      </c>
      <c r="F27" s="144">
        <v>6000</v>
      </c>
      <c r="G27" s="44">
        <v>0</v>
      </c>
      <c r="H27" s="114">
        <v>6029</v>
      </c>
      <c r="I27" s="43">
        <v>0</v>
      </c>
      <c r="J27" s="77">
        <v>0</v>
      </c>
    </row>
    <row r="28" spans="1:10" ht="13.5" thickBot="1">
      <c r="A28" s="354" t="s">
        <v>105</v>
      </c>
      <c r="B28" s="355"/>
      <c r="C28" s="356"/>
      <c r="D28" s="85">
        <f>SUM(D29:D35)</f>
        <v>8841.25</v>
      </c>
      <c r="E28" s="85">
        <f>SUM(E35+E32+E31+E30+E29)</f>
        <v>34815.34</v>
      </c>
      <c r="F28" s="84">
        <f>SUM(F29:F35)</f>
        <v>10867</v>
      </c>
      <c r="G28" s="85">
        <f>SUM(G29:G35)</f>
        <v>14973.51</v>
      </c>
      <c r="H28" s="84">
        <f>SUM(H29:H35)</f>
        <v>11675</v>
      </c>
      <c r="I28" s="85">
        <f>SUM(I29:I35)</f>
        <v>0</v>
      </c>
      <c r="J28" s="86">
        <f>SUM(J29:J35)</f>
        <v>0</v>
      </c>
    </row>
    <row r="29" spans="1:10" ht="12.75">
      <c r="A29" s="210" t="s">
        <v>81</v>
      </c>
      <c r="B29" s="170">
        <v>450</v>
      </c>
      <c r="C29" s="216" t="s">
        <v>98</v>
      </c>
      <c r="D29" s="95">
        <v>642.09</v>
      </c>
      <c r="E29" s="95">
        <v>0</v>
      </c>
      <c r="F29" s="95">
        <v>0</v>
      </c>
      <c r="G29" s="95">
        <v>0</v>
      </c>
      <c r="H29" s="124">
        <v>0</v>
      </c>
      <c r="I29" s="95">
        <v>0</v>
      </c>
      <c r="J29" s="96">
        <v>0</v>
      </c>
    </row>
    <row r="30" spans="1:10" ht="12.75">
      <c r="A30" s="200" t="s">
        <v>101</v>
      </c>
      <c r="B30" s="169">
        <v>450</v>
      </c>
      <c r="C30" s="9" t="s">
        <v>98</v>
      </c>
      <c r="D30" s="45">
        <v>0</v>
      </c>
      <c r="E30" s="45">
        <v>0</v>
      </c>
      <c r="F30" s="223">
        <v>0</v>
      </c>
      <c r="G30" s="45">
        <v>0</v>
      </c>
      <c r="H30" s="116">
        <v>0</v>
      </c>
      <c r="I30" s="45">
        <v>0</v>
      </c>
      <c r="J30" s="78">
        <v>0</v>
      </c>
    </row>
    <row r="31" spans="1:10" ht="12.75">
      <c r="A31" s="200" t="s">
        <v>108</v>
      </c>
      <c r="B31" s="169">
        <v>450</v>
      </c>
      <c r="C31" s="9" t="s">
        <v>98</v>
      </c>
      <c r="D31" s="45">
        <v>3468.16</v>
      </c>
      <c r="E31" s="45">
        <v>0</v>
      </c>
      <c r="F31" s="223">
        <v>0</v>
      </c>
      <c r="G31" s="45">
        <v>0</v>
      </c>
      <c r="H31" s="116">
        <v>0</v>
      </c>
      <c r="I31" s="45">
        <v>0</v>
      </c>
      <c r="J31" s="78">
        <v>0</v>
      </c>
    </row>
    <row r="32" spans="1:10" ht="12.75">
      <c r="A32" s="200" t="s">
        <v>113</v>
      </c>
      <c r="B32" s="169">
        <v>450</v>
      </c>
      <c r="C32" s="9" t="s">
        <v>98</v>
      </c>
      <c r="D32" s="45">
        <v>0</v>
      </c>
      <c r="E32" s="45">
        <v>3316.79</v>
      </c>
      <c r="F32" s="223">
        <v>0</v>
      </c>
      <c r="G32" s="45">
        <v>0</v>
      </c>
      <c r="H32" s="116">
        <v>0</v>
      </c>
      <c r="I32" s="45">
        <v>0</v>
      </c>
      <c r="J32" s="78">
        <v>0</v>
      </c>
    </row>
    <row r="33" spans="1:10" ht="12.75">
      <c r="A33" s="200" t="s">
        <v>122</v>
      </c>
      <c r="B33" s="169">
        <v>450</v>
      </c>
      <c r="C33" s="9" t="s">
        <v>98</v>
      </c>
      <c r="D33" s="45">
        <v>0</v>
      </c>
      <c r="E33" s="45">
        <v>0</v>
      </c>
      <c r="F33" s="223">
        <v>1467</v>
      </c>
      <c r="G33" s="45">
        <v>1466.72</v>
      </c>
      <c r="H33" s="116">
        <v>0</v>
      </c>
      <c r="I33" s="45">
        <v>0</v>
      </c>
      <c r="J33" s="78">
        <v>0</v>
      </c>
    </row>
    <row r="34" spans="1:10" ht="12.75">
      <c r="A34" s="200" t="s">
        <v>135</v>
      </c>
      <c r="B34" s="169">
        <v>450</v>
      </c>
      <c r="C34" s="9" t="s">
        <v>98</v>
      </c>
      <c r="D34" s="45">
        <v>0</v>
      </c>
      <c r="E34" s="45">
        <v>0</v>
      </c>
      <c r="F34" s="223">
        <v>0</v>
      </c>
      <c r="G34" s="45">
        <v>0</v>
      </c>
      <c r="H34" s="116">
        <v>675</v>
      </c>
      <c r="I34" s="45">
        <v>0</v>
      </c>
      <c r="J34" s="78">
        <v>0</v>
      </c>
    </row>
    <row r="35" spans="1:10" ht="13.5" thickBot="1">
      <c r="A35" s="200">
        <v>46</v>
      </c>
      <c r="B35" s="169">
        <v>450</v>
      </c>
      <c r="C35" s="9" t="s">
        <v>98</v>
      </c>
      <c r="D35" s="45">
        <v>4731</v>
      </c>
      <c r="E35" s="45">
        <v>31498.55</v>
      </c>
      <c r="F35" s="223">
        <v>9400</v>
      </c>
      <c r="G35" s="45">
        <v>13506.79</v>
      </c>
      <c r="H35" s="116">
        <v>11000</v>
      </c>
      <c r="I35" s="45">
        <v>0</v>
      </c>
      <c r="J35" s="78">
        <v>0</v>
      </c>
    </row>
    <row r="36" spans="1:10" ht="13.5" thickBot="1">
      <c r="A36" s="354" t="s">
        <v>109</v>
      </c>
      <c r="B36" s="355"/>
      <c r="C36" s="356"/>
      <c r="D36" s="108">
        <f>SUM(D37:D38)</f>
        <v>10701</v>
      </c>
      <c r="E36" s="108">
        <f>SUM(E38+E37)</f>
        <v>0</v>
      </c>
      <c r="F36" s="108">
        <f>SUM(F38+F37)</f>
        <v>0</v>
      </c>
      <c r="G36" s="108">
        <f>SUM(G38+G37)</f>
        <v>0</v>
      </c>
      <c r="H36" s="108">
        <f>SUM(H38+H37)</f>
        <v>0</v>
      </c>
      <c r="I36" s="108">
        <f>SUM(I38)</f>
        <v>0</v>
      </c>
      <c r="J36" s="147">
        <f>SUM(J38)</f>
        <v>0</v>
      </c>
    </row>
    <row r="37" spans="1:10" ht="12.75">
      <c r="A37" s="210">
        <v>20</v>
      </c>
      <c r="B37" s="170">
        <v>510</v>
      </c>
      <c r="C37" s="216" t="s">
        <v>114</v>
      </c>
      <c r="D37" s="95">
        <v>10701</v>
      </c>
      <c r="E37" s="95">
        <v>0</v>
      </c>
      <c r="F37" s="95">
        <v>0</v>
      </c>
      <c r="G37" s="95">
        <v>0</v>
      </c>
      <c r="H37" s="124">
        <v>0</v>
      </c>
      <c r="I37" s="95">
        <v>0</v>
      </c>
      <c r="J37" s="96">
        <v>0</v>
      </c>
    </row>
    <row r="38" spans="1:10" ht="13.5" thickBot="1">
      <c r="A38" s="227">
        <v>52</v>
      </c>
      <c r="B38" s="228">
        <v>510</v>
      </c>
      <c r="C38" s="226" t="s">
        <v>114</v>
      </c>
      <c r="D38" s="240">
        <v>0</v>
      </c>
      <c r="E38" s="240">
        <v>0</v>
      </c>
      <c r="F38" s="327">
        <v>0</v>
      </c>
      <c r="G38" s="240">
        <v>0</v>
      </c>
      <c r="H38" s="241">
        <v>0</v>
      </c>
      <c r="I38" s="240">
        <v>0</v>
      </c>
      <c r="J38" s="242">
        <v>0</v>
      </c>
    </row>
    <row r="39" spans="1:10" ht="22.5" customHeight="1" thickBot="1" thickTop="1">
      <c r="A39" s="363" t="s">
        <v>61</v>
      </c>
      <c r="B39" s="364"/>
      <c r="C39" s="365"/>
      <c r="D39" s="129">
        <f>SUM(D36+D28+D18+D12+D8)</f>
        <v>345328.52</v>
      </c>
      <c r="E39" s="129">
        <f>SUM(E36+E28+E18+E12+E8)</f>
        <v>399164.132</v>
      </c>
      <c r="F39" s="118">
        <f>SUM(F36+F28+F18+F12+F8)</f>
        <v>364144</v>
      </c>
      <c r="G39" s="129">
        <f>SUM(G36+G28+G18+G12+G8)</f>
        <v>377799.19</v>
      </c>
      <c r="H39" s="118">
        <f>SUM(H36+H28+H18+H12+H8)</f>
        <v>427427</v>
      </c>
      <c r="I39" s="129">
        <f>SUM(I28+I18+I12+I8)</f>
        <v>425446</v>
      </c>
      <c r="J39" s="130">
        <f>SUM(J28+J18+J12+J8)</f>
        <v>425446</v>
      </c>
    </row>
    <row r="40" spans="1:8" ht="16.5" customHeight="1" hidden="1" thickTop="1">
      <c r="A40" s="4"/>
      <c r="B40" s="4"/>
      <c r="C40" s="4"/>
      <c r="D40"/>
      <c r="E40"/>
      <c r="F40" s="82"/>
      <c r="H40" s="82"/>
    </row>
    <row r="41" spans="1:8" ht="16.5" customHeight="1" hidden="1" thickTop="1">
      <c r="A41" s="4"/>
      <c r="B41" s="4"/>
      <c r="C41" s="4"/>
      <c r="D41"/>
      <c r="E41"/>
      <c r="F41" s="82"/>
      <c r="H41" s="82"/>
    </row>
    <row r="42" spans="1:8" ht="19.5" customHeight="1" thickBot="1" thickTop="1">
      <c r="A42" s="4"/>
      <c r="B42" s="176"/>
      <c r="C42" s="176"/>
      <c r="D42" s="177"/>
      <c r="E42" s="177"/>
      <c r="F42" s="177"/>
      <c r="G42" s="177"/>
      <c r="H42" s="3"/>
    </row>
    <row r="43" spans="1:10" ht="19.5" customHeight="1" thickBot="1" thickTop="1">
      <c r="A43" s="366" t="s">
        <v>64</v>
      </c>
      <c r="B43" s="367"/>
      <c r="C43" s="367"/>
      <c r="D43" s="367"/>
      <c r="E43" s="111"/>
      <c r="F43" s="111"/>
      <c r="G43" s="111"/>
      <c r="H43" s="112"/>
      <c r="I43" s="112"/>
      <c r="J43" s="113"/>
    </row>
    <row r="44" spans="1:10" ht="13.5" thickTop="1">
      <c r="A44" s="368" t="s">
        <v>52</v>
      </c>
      <c r="B44" s="375" t="s">
        <v>1</v>
      </c>
      <c r="C44" s="361" t="s">
        <v>3</v>
      </c>
      <c r="D44" s="352" t="s">
        <v>110</v>
      </c>
      <c r="E44" s="358" t="s">
        <v>117</v>
      </c>
      <c r="F44" s="132" t="s">
        <v>75</v>
      </c>
      <c r="G44" s="359" t="s">
        <v>133</v>
      </c>
      <c r="H44" s="357" t="s">
        <v>111</v>
      </c>
      <c r="I44" s="358" t="s">
        <v>118</v>
      </c>
      <c r="J44" s="370" t="s">
        <v>134</v>
      </c>
    </row>
    <row r="45" spans="1:10" ht="13.5" customHeight="1" thickBot="1">
      <c r="A45" s="369"/>
      <c r="B45" s="376"/>
      <c r="C45" s="362"/>
      <c r="D45" s="353"/>
      <c r="E45" s="358"/>
      <c r="F45" s="131" t="s">
        <v>132</v>
      </c>
      <c r="G45" s="360"/>
      <c r="H45" s="357"/>
      <c r="I45" s="360"/>
      <c r="J45" s="370"/>
    </row>
    <row r="46" spans="1:10" ht="12.75">
      <c r="A46" s="150" t="s">
        <v>76</v>
      </c>
      <c r="B46" s="151"/>
      <c r="C46" s="151"/>
      <c r="D46" s="152">
        <f aca="true" t="shared" si="0" ref="D46:J46">SUM(D47:D53)</f>
        <v>70007.30999999998</v>
      </c>
      <c r="E46" s="152">
        <f t="shared" si="0"/>
        <v>74641.82</v>
      </c>
      <c r="F46" s="153">
        <f t="shared" si="0"/>
        <v>89975</v>
      </c>
      <c r="G46" s="152">
        <f t="shared" si="0"/>
        <v>87458.78999999998</v>
      </c>
      <c r="H46" s="153">
        <f>SUM(H47:H53)</f>
        <v>86849</v>
      </c>
      <c r="I46" s="153">
        <f>SUM(I47:I53)</f>
        <v>95066</v>
      </c>
      <c r="J46" s="154">
        <f t="shared" si="0"/>
        <v>95066</v>
      </c>
    </row>
    <row r="47" spans="1:10" ht="12.75">
      <c r="A47" s="221">
        <v>41</v>
      </c>
      <c r="B47" s="218">
        <v>610</v>
      </c>
      <c r="C47" s="219" t="s">
        <v>82</v>
      </c>
      <c r="D47" s="188">
        <v>39570.02</v>
      </c>
      <c r="E47" s="188">
        <v>41757.36</v>
      </c>
      <c r="F47" s="188">
        <v>45347</v>
      </c>
      <c r="G47" s="188">
        <v>44797.38</v>
      </c>
      <c r="H47" s="120">
        <v>48712</v>
      </c>
      <c r="I47" s="188">
        <v>53112</v>
      </c>
      <c r="J47" s="222">
        <v>53112</v>
      </c>
    </row>
    <row r="48" spans="1:10" ht="12.75">
      <c r="A48" s="211">
        <v>41</v>
      </c>
      <c r="B48" s="171">
        <v>620</v>
      </c>
      <c r="C48" s="220" t="s">
        <v>83</v>
      </c>
      <c r="D48" s="98">
        <v>15103.18</v>
      </c>
      <c r="E48" s="98">
        <v>15698.01</v>
      </c>
      <c r="F48" s="98">
        <v>19388</v>
      </c>
      <c r="G48" s="98">
        <v>19237.6</v>
      </c>
      <c r="H48" s="125">
        <v>18341</v>
      </c>
      <c r="I48" s="97">
        <v>20175</v>
      </c>
      <c r="J48" s="99">
        <v>20175</v>
      </c>
    </row>
    <row r="49" spans="1:10" ht="12.75">
      <c r="A49" s="211">
        <v>41</v>
      </c>
      <c r="B49" s="171">
        <v>630</v>
      </c>
      <c r="C49" s="220" t="s">
        <v>84</v>
      </c>
      <c r="D49" s="98">
        <v>13265.3</v>
      </c>
      <c r="E49" s="98">
        <v>14996.35</v>
      </c>
      <c r="F49" s="98">
        <v>15789</v>
      </c>
      <c r="G49" s="98">
        <v>14265.82</v>
      </c>
      <c r="H49" s="125">
        <v>17399</v>
      </c>
      <c r="I49" s="97">
        <v>19439</v>
      </c>
      <c r="J49" s="99">
        <v>19439</v>
      </c>
    </row>
    <row r="50" spans="1:10" ht="12.75">
      <c r="A50" s="211">
        <v>41</v>
      </c>
      <c r="B50" s="171">
        <v>640</v>
      </c>
      <c r="C50" s="220" t="s">
        <v>85</v>
      </c>
      <c r="D50" s="98">
        <v>1052.72</v>
      </c>
      <c r="E50" s="98">
        <v>1232.4</v>
      </c>
      <c r="F50" s="98">
        <v>8494</v>
      </c>
      <c r="G50" s="98">
        <v>7932.75</v>
      </c>
      <c r="H50" s="125">
        <v>1300</v>
      </c>
      <c r="I50" s="97">
        <v>1350</v>
      </c>
      <c r="J50" s="99">
        <v>1350</v>
      </c>
    </row>
    <row r="51" spans="1:14" ht="12.75">
      <c r="A51" s="203">
        <v>111</v>
      </c>
      <c r="B51" s="164">
        <v>610</v>
      </c>
      <c r="C51" s="89" t="s">
        <v>82</v>
      </c>
      <c r="D51" s="38">
        <v>632.18</v>
      </c>
      <c r="E51" s="38">
        <v>586.6</v>
      </c>
      <c r="F51" s="144">
        <v>589</v>
      </c>
      <c r="G51" s="38">
        <v>787.44</v>
      </c>
      <c r="H51" s="114">
        <v>722</v>
      </c>
      <c r="I51" s="43">
        <v>605</v>
      </c>
      <c r="J51" s="77">
        <v>605</v>
      </c>
      <c r="N51" s="79"/>
    </row>
    <row r="52" spans="1:14" ht="12.75">
      <c r="A52" s="204">
        <v>111</v>
      </c>
      <c r="B52" s="165">
        <v>620</v>
      </c>
      <c r="C52" s="311" t="s">
        <v>83</v>
      </c>
      <c r="D52" s="39">
        <v>192.43</v>
      </c>
      <c r="E52" s="39">
        <v>175</v>
      </c>
      <c r="F52" s="143">
        <v>175</v>
      </c>
      <c r="G52" s="39">
        <v>244.9</v>
      </c>
      <c r="H52" s="115">
        <v>175</v>
      </c>
      <c r="I52" s="44">
        <v>175</v>
      </c>
      <c r="J52" s="69">
        <v>175</v>
      </c>
      <c r="N52" s="79"/>
    </row>
    <row r="53" spans="1:14" ht="13.5" thickBot="1">
      <c r="A53" s="204">
        <v>111</v>
      </c>
      <c r="B53" s="165">
        <v>630</v>
      </c>
      <c r="C53" s="311" t="s">
        <v>84</v>
      </c>
      <c r="D53" s="39">
        <v>191.48</v>
      </c>
      <c r="E53" s="39">
        <v>196.1</v>
      </c>
      <c r="F53" s="143">
        <v>193</v>
      </c>
      <c r="G53" s="39">
        <v>192.9</v>
      </c>
      <c r="H53" s="115">
        <v>200</v>
      </c>
      <c r="I53" s="44">
        <v>210</v>
      </c>
      <c r="J53" s="69">
        <v>210</v>
      </c>
      <c r="N53" s="79"/>
    </row>
    <row r="54" spans="1:10" ht="12.75" customHeight="1" hidden="1">
      <c r="A54" s="133"/>
      <c r="B54" s="73"/>
      <c r="C54" s="35"/>
      <c r="D54" s="44"/>
      <c r="E54" s="39"/>
      <c r="F54" s="117">
        <v>0</v>
      </c>
      <c r="G54" s="39"/>
      <c r="H54" s="117"/>
      <c r="I54" s="44"/>
      <c r="J54" s="69"/>
    </row>
    <row r="55" spans="1:8" ht="13.5" hidden="1" thickBot="1">
      <c r="A55" s="14"/>
      <c r="B55" s="1">
        <v>642012</v>
      </c>
      <c r="C55" s="34" t="s">
        <v>36</v>
      </c>
      <c r="D55" s="56">
        <f>SUM(D51:D54)</f>
        <v>1016.0899999999999</v>
      </c>
      <c r="E55" s="44"/>
      <c r="F55" s="56"/>
      <c r="G55" s="47"/>
      <c r="H55" s="79">
        <f>SUM(H51:H54)</f>
        <v>1097</v>
      </c>
    </row>
    <row r="56" spans="1:7" ht="18.75" customHeight="1" hidden="1" thickBot="1">
      <c r="A56" s="14">
        <v>642006</v>
      </c>
      <c r="B56" s="8">
        <v>41</v>
      </c>
      <c r="C56" s="34"/>
      <c r="D56" s="56"/>
      <c r="E56" s="45"/>
      <c r="F56" s="63"/>
      <c r="G56" s="48"/>
    </row>
    <row r="57" spans="1:10" ht="13.5" thickBot="1">
      <c r="A57" s="87" t="s">
        <v>67</v>
      </c>
      <c r="B57" s="87"/>
      <c r="C57" s="88"/>
      <c r="D57" s="84">
        <f>SUM(D58:D67)</f>
        <v>5217.29</v>
      </c>
      <c r="E57" s="84">
        <f>SUM(E58+E59+E60+E61)</f>
        <v>5116.400000000001</v>
      </c>
      <c r="F57" s="85">
        <f>SUM(F58:F61)</f>
        <v>5642</v>
      </c>
      <c r="G57" s="84">
        <f>SUM(G58:G61)</f>
        <v>5612.57</v>
      </c>
      <c r="H57" s="85">
        <f>SUM(H61+H60+H59+H58)</f>
        <v>6279</v>
      </c>
      <c r="I57" s="84">
        <f>SUM(I58+I59+I60+I61)</f>
        <v>6911</v>
      </c>
      <c r="J57" s="86">
        <f>SUM(J58+J59+J60+J61)</f>
        <v>6911</v>
      </c>
    </row>
    <row r="58" spans="1:10" ht="12.75">
      <c r="A58" s="201">
        <v>41</v>
      </c>
      <c r="B58" s="162">
        <v>610</v>
      </c>
      <c r="C58" s="155" t="s">
        <v>82</v>
      </c>
      <c r="D58" s="156">
        <v>2764.08</v>
      </c>
      <c r="E58" s="156">
        <v>2668.09</v>
      </c>
      <c r="F58" s="188">
        <v>3020</v>
      </c>
      <c r="G58" s="156">
        <v>3041.11</v>
      </c>
      <c r="H58" s="120">
        <v>3320</v>
      </c>
      <c r="I58" s="156">
        <v>3750</v>
      </c>
      <c r="J58" s="157">
        <v>3750</v>
      </c>
    </row>
    <row r="59" spans="1:10" ht="12.75">
      <c r="A59" s="202">
        <v>41</v>
      </c>
      <c r="B59" s="163">
        <v>620</v>
      </c>
      <c r="C59" s="158" t="s">
        <v>83</v>
      </c>
      <c r="D59" s="160">
        <v>954.65</v>
      </c>
      <c r="E59" s="160">
        <v>948.72</v>
      </c>
      <c r="F59" s="97">
        <v>1075</v>
      </c>
      <c r="G59" s="160">
        <v>1104.9</v>
      </c>
      <c r="H59" s="126">
        <v>1188</v>
      </c>
      <c r="I59" s="159">
        <v>1318</v>
      </c>
      <c r="J59" s="161">
        <v>1318</v>
      </c>
    </row>
    <row r="60" spans="1:10" ht="12.75">
      <c r="A60" s="202">
        <v>41</v>
      </c>
      <c r="B60" s="163">
        <v>630</v>
      </c>
      <c r="C60" s="158" t="s">
        <v>84</v>
      </c>
      <c r="D60" s="160">
        <v>1419.34</v>
      </c>
      <c r="E60" s="160">
        <v>1452.96</v>
      </c>
      <c r="F60" s="97">
        <v>1477</v>
      </c>
      <c r="G60" s="160">
        <v>1441.61</v>
      </c>
      <c r="H60" s="126">
        <v>1701</v>
      </c>
      <c r="I60" s="159">
        <v>1743</v>
      </c>
      <c r="J60" s="161">
        <v>1743</v>
      </c>
    </row>
    <row r="61" spans="1:10" ht="13.5" thickBot="1">
      <c r="A61" s="202">
        <v>41</v>
      </c>
      <c r="B61" s="163">
        <v>640</v>
      </c>
      <c r="C61" s="158" t="s">
        <v>85</v>
      </c>
      <c r="D61" s="160">
        <v>79.22</v>
      </c>
      <c r="E61" s="160">
        <v>46.63</v>
      </c>
      <c r="F61" s="97">
        <v>70</v>
      </c>
      <c r="G61" s="160">
        <v>24.95</v>
      </c>
      <c r="H61" s="126">
        <v>70</v>
      </c>
      <c r="I61" s="159">
        <v>100</v>
      </c>
      <c r="J61" s="161">
        <v>100</v>
      </c>
    </row>
    <row r="62" spans="1:10" ht="13.5" thickBot="1">
      <c r="A62" s="87" t="s">
        <v>131</v>
      </c>
      <c r="B62" s="87"/>
      <c r="C62" s="88"/>
      <c r="D62" s="84">
        <f>SUM(D63+D66+D67)</f>
        <v>0</v>
      </c>
      <c r="E62" s="84">
        <f>SUM(E63:E67)</f>
        <v>4675.68</v>
      </c>
      <c r="F62" s="85">
        <f>SUM(F63:F72)</f>
        <v>0</v>
      </c>
      <c r="G62" s="84">
        <f>SUM(G63+G64+G65+G66+G67)</f>
        <v>0</v>
      </c>
      <c r="H62" s="85">
        <f>SUM(H63:H67)</f>
        <v>0</v>
      </c>
      <c r="I62" s="84">
        <f>SUM(I63+I66+I67+I72)</f>
        <v>0</v>
      </c>
      <c r="J62" s="86">
        <f>SUM(J63+J66+J67+J72)</f>
        <v>0</v>
      </c>
    </row>
    <row r="63" spans="1:10" ht="12.75">
      <c r="A63" s="202">
        <v>111</v>
      </c>
      <c r="B63" s="163">
        <v>610</v>
      </c>
      <c r="C63" s="158" t="s">
        <v>82</v>
      </c>
      <c r="D63" s="160">
        <v>0</v>
      </c>
      <c r="E63" s="160">
        <v>1760.55</v>
      </c>
      <c r="F63" s="97">
        <v>0</v>
      </c>
      <c r="G63" s="160">
        <v>0</v>
      </c>
      <c r="H63" s="126">
        <v>0</v>
      </c>
      <c r="I63" s="159">
        <v>0</v>
      </c>
      <c r="J63" s="161">
        <v>0</v>
      </c>
    </row>
    <row r="64" spans="1:10" ht="12.75">
      <c r="A64" s="202">
        <v>111</v>
      </c>
      <c r="B64" s="163">
        <v>620</v>
      </c>
      <c r="C64" s="158" t="s">
        <v>83</v>
      </c>
      <c r="D64" s="160">
        <v>0</v>
      </c>
      <c r="E64" s="160">
        <v>615.12</v>
      </c>
      <c r="F64" s="97">
        <v>0</v>
      </c>
      <c r="G64" s="160">
        <v>0</v>
      </c>
      <c r="H64" s="126">
        <v>0</v>
      </c>
      <c r="I64" s="159">
        <v>0</v>
      </c>
      <c r="J64" s="161">
        <v>0</v>
      </c>
    </row>
    <row r="65" spans="1:10" ht="12.75">
      <c r="A65" s="202">
        <v>111</v>
      </c>
      <c r="B65" s="163">
        <v>630</v>
      </c>
      <c r="C65" s="158" t="s">
        <v>84</v>
      </c>
      <c r="D65" s="160">
        <v>0</v>
      </c>
      <c r="E65" s="160">
        <v>604.01</v>
      </c>
      <c r="F65" s="97">
        <v>0</v>
      </c>
      <c r="G65" s="160">
        <v>0</v>
      </c>
      <c r="H65" s="126">
        <v>0</v>
      </c>
      <c r="I65" s="159">
        <v>0</v>
      </c>
      <c r="J65" s="161">
        <v>0</v>
      </c>
    </row>
    <row r="66" spans="1:10" ht="12.75">
      <c r="A66" s="202" t="s">
        <v>113</v>
      </c>
      <c r="B66" s="163">
        <v>620</v>
      </c>
      <c r="C66" s="158" t="s">
        <v>83</v>
      </c>
      <c r="D66" s="160">
        <v>0</v>
      </c>
      <c r="E66" s="160">
        <v>416.64</v>
      </c>
      <c r="F66" s="97">
        <v>0</v>
      </c>
      <c r="G66" s="160">
        <v>0</v>
      </c>
      <c r="H66" s="126">
        <v>0</v>
      </c>
      <c r="I66" s="159">
        <v>0</v>
      </c>
      <c r="J66" s="161">
        <v>0</v>
      </c>
    </row>
    <row r="67" spans="1:10" ht="13.5" thickBot="1">
      <c r="A67" s="202" t="s">
        <v>113</v>
      </c>
      <c r="B67" s="163">
        <v>630</v>
      </c>
      <c r="C67" s="158" t="s">
        <v>84</v>
      </c>
      <c r="D67" s="160">
        <v>0</v>
      </c>
      <c r="E67" s="160">
        <v>1279.36</v>
      </c>
      <c r="F67" s="97">
        <v>0</v>
      </c>
      <c r="G67" s="160">
        <v>0</v>
      </c>
      <c r="H67" s="126">
        <v>0</v>
      </c>
      <c r="I67" s="159">
        <v>0</v>
      </c>
      <c r="J67" s="161">
        <v>0</v>
      </c>
    </row>
    <row r="68" spans="1:10" ht="13.5" thickBot="1">
      <c r="A68" s="87" t="s">
        <v>130</v>
      </c>
      <c r="B68" s="88"/>
      <c r="C68" s="88"/>
      <c r="D68" s="84">
        <f>SUM(D69:D72)</f>
        <v>1037.8</v>
      </c>
      <c r="E68" s="84">
        <f>SUM(E69:E72)</f>
        <v>0</v>
      </c>
      <c r="F68" s="85">
        <f>SUM(F69:F72)</f>
        <v>0</v>
      </c>
      <c r="G68" s="85">
        <f>SUM(G69+G70+G71+G72)</f>
        <v>1376.1799999999998</v>
      </c>
      <c r="H68" s="187">
        <f>SUM(H69+H70+H71+H72+H75)</f>
        <v>1001</v>
      </c>
      <c r="I68" s="84">
        <f>SUM(I69:I72)</f>
        <v>0</v>
      </c>
      <c r="J68" s="86">
        <f>SUM(J69:J72)</f>
        <v>0</v>
      </c>
    </row>
    <row r="69" spans="1:10" ht="12.75">
      <c r="A69" s="202">
        <v>41</v>
      </c>
      <c r="B69" s="163">
        <v>630</v>
      </c>
      <c r="C69" s="158" t="s">
        <v>84</v>
      </c>
      <c r="D69" s="160">
        <v>0</v>
      </c>
      <c r="E69" s="160">
        <v>0</v>
      </c>
      <c r="F69" s="159">
        <v>0</v>
      </c>
      <c r="G69" s="160">
        <v>1.55</v>
      </c>
      <c r="H69" s="126">
        <v>1</v>
      </c>
      <c r="I69" s="159">
        <v>0</v>
      </c>
      <c r="J69" s="161">
        <v>0</v>
      </c>
    </row>
    <row r="70" spans="1:10" ht="12.75">
      <c r="A70" s="201">
        <v>111</v>
      </c>
      <c r="B70" s="162">
        <v>610</v>
      </c>
      <c r="C70" s="155" t="s">
        <v>82</v>
      </c>
      <c r="D70" s="156">
        <v>81.92</v>
      </c>
      <c r="E70" s="156">
        <v>0</v>
      </c>
      <c r="F70" s="156">
        <v>0</v>
      </c>
      <c r="G70" s="156">
        <v>81.76</v>
      </c>
      <c r="H70" s="120">
        <v>71</v>
      </c>
      <c r="I70" s="156">
        <v>0</v>
      </c>
      <c r="J70" s="157">
        <v>0</v>
      </c>
    </row>
    <row r="71" spans="1:10" ht="12.75">
      <c r="A71" s="202">
        <v>111</v>
      </c>
      <c r="B71" s="163">
        <v>620</v>
      </c>
      <c r="C71" s="158" t="s">
        <v>83</v>
      </c>
      <c r="D71" s="160">
        <v>28.59</v>
      </c>
      <c r="E71" s="160">
        <v>0</v>
      </c>
      <c r="F71" s="159">
        <v>0</v>
      </c>
      <c r="G71" s="160">
        <v>28.54</v>
      </c>
      <c r="H71" s="126">
        <v>25</v>
      </c>
      <c r="I71" s="159">
        <v>0</v>
      </c>
      <c r="J71" s="161">
        <v>0</v>
      </c>
    </row>
    <row r="72" spans="1:10" ht="12.75">
      <c r="A72" s="202">
        <v>111</v>
      </c>
      <c r="B72" s="163">
        <v>630</v>
      </c>
      <c r="C72" s="158" t="s">
        <v>84</v>
      </c>
      <c r="D72" s="160">
        <v>927.29</v>
      </c>
      <c r="E72" s="160">
        <v>0</v>
      </c>
      <c r="F72" s="159">
        <v>0</v>
      </c>
      <c r="G72" s="160">
        <v>1264.33</v>
      </c>
      <c r="H72" s="126">
        <v>244</v>
      </c>
      <c r="I72" s="159">
        <v>0</v>
      </c>
      <c r="J72" s="161">
        <v>0</v>
      </c>
    </row>
    <row r="73" spans="1:10" ht="12.75" customHeight="1" hidden="1">
      <c r="A73" s="373" t="s">
        <v>2</v>
      </c>
      <c r="B73" s="371" t="s">
        <v>1</v>
      </c>
      <c r="C73" s="371" t="s">
        <v>3</v>
      </c>
      <c r="D73" s="59"/>
      <c r="E73" s="52"/>
      <c r="F73" s="91"/>
      <c r="G73" s="91"/>
      <c r="H73" s="92">
        <f>SUM(H69:H72)</f>
        <v>341</v>
      </c>
      <c r="I73" s="52"/>
      <c r="J73" s="49"/>
    </row>
    <row r="74" spans="1:10" ht="13.5" hidden="1" thickBot="1">
      <c r="A74" s="381"/>
      <c r="B74" s="382"/>
      <c r="C74" s="382"/>
      <c r="D74" s="60"/>
      <c r="E74" s="53"/>
      <c r="F74" s="60"/>
      <c r="G74" s="60"/>
      <c r="H74" s="53"/>
      <c r="I74" s="53"/>
      <c r="J74" s="50"/>
    </row>
    <row r="75" spans="1:10" ht="13.5" thickBot="1">
      <c r="A75" s="339" t="s">
        <v>135</v>
      </c>
      <c r="B75" s="340">
        <v>630</v>
      </c>
      <c r="C75" s="341" t="s">
        <v>84</v>
      </c>
      <c r="D75" s="342">
        <v>0</v>
      </c>
      <c r="E75" s="342">
        <v>0</v>
      </c>
      <c r="F75" s="342">
        <v>0</v>
      </c>
      <c r="G75" s="342">
        <v>0</v>
      </c>
      <c r="H75" s="343">
        <v>660</v>
      </c>
      <c r="I75" s="342">
        <v>0</v>
      </c>
      <c r="J75" s="344">
        <v>0</v>
      </c>
    </row>
    <row r="76" spans="1:10" ht="13.5" thickBot="1">
      <c r="A76" s="87" t="s">
        <v>59</v>
      </c>
      <c r="B76" s="88"/>
      <c r="C76" s="88"/>
      <c r="D76" s="84">
        <f>SUM(D77:D79)</f>
        <v>12155.92</v>
      </c>
      <c r="E76" s="84">
        <f>SUM(E77:E79)</f>
        <v>8985.53</v>
      </c>
      <c r="F76" s="85">
        <f>SUM(F77:F79)</f>
        <v>1800</v>
      </c>
      <c r="G76" s="84">
        <f>SUM(G77+G79)</f>
        <v>1899.06</v>
      </c>
      <c r="H76" s="85">
        <f>SUM(H77+H79)</f>
        <v>3970</v>
      </c>
      <c r="I76" s="84">
        <f>SUM(I77:I79)</f>
        <v>17715</v>
      </c>
      <c r="J76" s="86">
        <f>SUM(J77:J79)</f>
        <v>16715</v>
      </c>
    </row>
    <row r="77" spans="1:10" ht="12.75">
      <c r="A77" s="207">
        <v>41</v>
      </c>
      <c r="B77" s="167">
        <v>650</v>
      </c>
      <c r="C77" s="7" t="s">
        <v>87</v>
      </c>
      <c r="D77" s="70">
        <v>1155.92</v>
      </c>
      <c r="E77" s="70">
        <v>985.53</v>
      </c>
      <c r="F77" s="141">
        <v>800</v>
      </c>
      <c r="G77" s="55">
        <v>899.06</v>
      </c>
      <c r="H77" s="121">
        <v>970</v>
      </c>
      <c r="I77" s="70">
        <v>1040</v>
      </c>
      <c r="J77" s="76">
        <v>1040</v>
      </c>
    </row>
    <row r="78" spans="1:10" ht="12.75" hidden="1">
      <c r="A78" s="203" t="s">
        <v>40</v>
      </c>
      <c r="B78" s="164">
        <v>821005</v>
      </c>
      <c r="C78" s="36" t="s">
        <v>6</v>
      </c>
      <c r="D78" s="44"/>
      <c r="E78" s="44"/>
      <c r="F78" s="139"/>
      <c r="G78" s="56"/>
      <c r="H78" s="119"/>
      <c r="I78" s="44"/>
      <c r="J78" s="47"/>
    </row>
    <row r="79" spans="1:10" ht="13.5" thickBot="1">
      <c r="A79" s="203">
        <v>41</v>
      </c>
      <c r="B79" s="164">
        <v>820</v>
      </c>
      <c r="C79" s="36" t="s">
        <v>88</v>
      </c>
      <c r="D79" s="71">
        <v>11000</v>
      </c>
      <c r="E79" s="71">
        <v>8000</v>
      </c>
      <c r="F79" s="139">
        <v>1000</v>
      </c>
      <c r="G79" s="56">
        <v>1000</v>
      </c>
      <c r="H79" s="119">
        <v>3000</v>
      </c>
      <c r="I79" s="44">
        <v>16675</v>
      </c>
      <c r="J79" s="47">
        <v>15675</v>
      </c>
    </row>
    <row r="80" spans="1:10" ht="13.5" thickBot="1">
      <c r="A80" s="87" t="s">
        <v>57</v>
      </c>
      <c r="B80" s="88"/>
      <c r="C80" s="88"/>
      <c r="D80" s="84">
        <f aca="true" t="shared" si="1" ref="D80:J80">SUM(D81:D85)</f>
        <v>2349.33</v>
      </c>
      <c r="E80" s="84">
        <f t="shared" si="1"/>
        <v>0</v>
      </c>
      <c r="F80" s="85">
        <f t="shared" si="1"/>
        <v>236</v>
      </c>
      <c r="G80" s="84">
        <f t="shared" si="1"/>
        <v>199.56</v>
      </c>
      <c r="H80" s="85">
        <f t="shared" si="1"/>
        <v>130</v>
      </c>
      <c r="I80" s="84">
        <f t="shared" si="1"/>
        <v>131</v>
      </c>
      <c r="J80" s="86">
        <f t="shared" si="1"/>
        <v>131</v>
      </c>
    </row>
    <row r="81" spans="1:10" ht="12.75">
      <c r="A81" s="207">
        <v>41</v>
      </c>
      <c r="B81" s="167">
        <v>620</v>
      </c>
      <c r="C81" s="34" t="s">
        <v>83</v>
      </c>
      <c r="D81" s="38">
        <v>21.99</v>
      </c>
      <c r="E81" s="38">
        <v>0</v>
      </c>
      <c r="F81" s="141">
        <v>60</v>
      </c>
      <c r="G81" s="38">
        <v>0</v>
      </c>
      <c r="H81" s="121">
        <v>0</v>
      </c>
      <c r="I81" s="43">
        <v>0</v>
      </c>
      <c r="J81" s="77">
        <v>0</v>
      </c>
    </row>
    <row r="82" spans="1:10" ht="12.75">
      <c r="A82" s="224">
        <v>41</v>
      </c>
      <c r="B82" s="217">
        <v>630</v>
      </c>
      <c r="C82" s="243" t="s">
        <v>84</v>
      </c>
      <c r="D82" s="38">
        <v>454</v>
      </c>
      <c r="E82" s="38">
        <v>0</v>
      </c>
      <c r="F82" s="139">
        <v>0</v>
      </c>
      <c r="G82" s="38">
        <v>24.53</v>
      </c>
      <c r="H82" s="119">
        <v>36</v>
      </c>
      <c r="I82" s="43">
        <v>36</v>
      </c>
      <c r="J82" s="77">
        <v>36</v>
      </c>
    </row>
    <row r="83" spans="1:10" ht="12.75">
      <c r="A83" s="204">
        <v>111</v>
      </c>
      <c r="B83" s="165">
        <v>610</v>
      </c>
      <c r="C83" s="243" t="s">
        <v>82</v>
      </c>
      <c r="D83" s="38">
        <v>0</v>
      </c>
      <c r="E83" s="38">
        <v>0</v>
      </c>
      <c r="F83" s="139">
        <v>0</v>
      </c>
      <c r="G83" s="38">
        <v>0</v>
      </c>
      <c r="H83" s="119">
        <v>94</v>
      </c>
      <c r="I83" s="43">
        <v>95</v>
      </c>
      <c r="J83" s="77">
        <v>95</v>
      </c>
    </row>
    <row r="84" spans="1:10" ht="12.75">
      <c r="A84" s="199">
        <v>111</v>
      </c>
      <c r="B84" s="165">
        <v>630</v>
      </c>
      <c r="C84" s="1" t="s">
        <v>84</v>
      </c>
      <c r="D84" s="39">
        <v>1873.34</v>
      </c>
      <c r="E84" s="39">
        <v>0</v>
      </c>
      <c r="F84" s="140">
        <v>90</v>
      </c>
      <c r="G84" s="39">
        <v>89.11</v>
      </c>
      <c r="H84" s="117">
        <v>0</v>
      </c>
      <c r="I84" s="44">
        <v>0</v>
      </c>
      <c r="J84" s="69">
        <v>0</v>
      </c>
    </row>
    <row r="85" spans="1:10" ht="13.5" thickBot="1">
      <c r="A85" s="245" t="s">
        <v>122</v>
      </c>
      <c r="B85" s="168">
        <v>630</v>
      </c>
      <c r="C85" s="2" t="s">
        <v>84</v>
      </c>
      <c r="D85" s="40">
        <v>0</v>
      </c>
      <c r="E85" s="40">
        <v>0</v>
      </c>
      <c r="F85" s="246">
        <v>86</v>
      </c>
      <c r="G85" s="40">
        <v>85.92</v>
      </c>
      <c r="H85" s="247">
        <v>0</v>
      </c>
      <c r="I85" s="71">
        <v>0</v>
      </c>
      <c r="J85" s="239">
        <v>0</v>
      </c>
    </row>
    <row r="86" spans="1:7" ht="13.5" hidden="1" thickBot="1">
      <c r="A86" s="19"/>
      <c r="B86" s="20"/>
      <c r="C86" s="20"/>
      <c r="D86" s="62"/>
      <c r="E86" s="43"/>
      <c r="F86" s="57"/>
      <c r="G86" s="46"/>
    </row>
    <row r="87" spans="1:7" ht="13.5" hidden="1" thickBot="1">
      <c r="A87" s="15"/>
      <c r="B87" s="16"/>
      <c r="C87" s="16"/>
      <c r="D87" s="58"/>
      <c r="E87" s="44"/>
      <c r="F87" s="56"/>
      <c r="G87" s="47"/>
    </row>
    <row r="88" spans="1:7" ht="13.5" hidden="1" thickBot="1">
      <c r="A88" s="15"/>
      <c r="B88" s="16"/>
      <c r="C88" s="16"/>
      <c r="D88" s="58"/>
      <c r="E88" s="45"/>
      <c r="F88" s="63"/>
      <c r="G88" s="48"/>
    </row>
    <row r="89" spans="1:10" ht="13.5" thickBot="1">
      <c r="A89" s="93" t="s">
        <v>58</v>
      </c>
      <c r="B89" s="94"/>
      <c r="C89" s="94"/>
      <c r="D89" s="84">
        <f>SUM(D90+D96+D98+D99)</f>
        <v>8842.03</v>
      </c>
      <c r="E89" s="84">
        <f>SUM(E90:E99)</f>
        <v>12962.64</v>
      </c>
      <c r="F89" s="85">
        <f>SUM(F90:F99)</f>
        <v>6907</v>
      </c>
      <c r="G89" s="84">
        <f>SUM(G90+G96+G97+G98+G99)</f>
        <v>8570.130000000001</v>
      </c>
      <c r="H89" s="85">
        <f>SUM(H90+H96+H98+H99)</f>
        <v>15357</v>
      </c>
      <c r="I89" s="84">
        <f>SUM(I90+I96+I98+I99)</f>
        <v>7811</v>
      </c>
      <c r="J89" s="86">
        <f>SUM(J90:J99)</f>
        <v>7811</v>
      </c>
    </row>
    <row r="90" spans="1:10" ht="12.75">
      <c r="A90" s="207">
        <v>41</v>
      </c>
      <c r="B90" s="167">
        <v>630</v>
      </c>
      <c r="C90" s="7" t="s">
        <v>84</v>
      </c>
      <c r="D90" s="70">
        <v>2442.03</v>
      </c>
      <c r="E90" s="70">
        <v>5962.64</v>
      </c>
      <c r="F90" s="141">
        <v>2907</v>
      </c>
      <c r="G90" s="57">
        <v>3788.53</v>
      </c>
      <c r="H90" s="121">
        <v>8457</v>
      </c>
      <c r="I90" s="43">
        <v>2811</v>
      </c>
      <c r="J90" s="46">
        <v>2811</v>
      </c>
    </row>
    <row r="91" spans="1:10" ht="12.75" hidden="1">
      <c r="A91" s="204"/>
      <c r="B91" s="165">
        <v>632001</v>
      </c>
      <c r="C91" s="1"/>
      <c r="D91" s="44"/>
      <c r="E91" s="44"/>
      <c r="F91" s="140"/>
      <c r="G91" s="56"/>
      <c r="H91" s="117"/>
      <c r="I91" s="44"/>
      <c r="J91" s="47"/>
    </row>
    <row r="92" spans="1:10" ht="12.75" hidden="1">
      <c r="A92" s="204"/>
      <c r="B92" s="165">
        <v>632003</v>
      </c>
      <c r="C92" s="1" t="s">
        <v>43</v>
      </c>
      <c r="D92" s="44"/>
      <c r="E92" s="44"/>
      <c r="F92" s="140"/>
      <c r="G92" s="56"/>
      <c r="H92" s="117"/>
      <c r="I92" s="44"/>
      <c r="J92" s="47"/>
    </row>
    <row r="93" spans="1:10" ht="12.75" hidden="1">
      <c r="A93" s="204"/>
      <c r="B93" s="165">
        <v>633006</v>
      </c>
      <c r="C93" s="1" t="s">
        <v>17</v>
      </c>
      <c r="D93" s="44"/>
      <c r="E93" s="44"/>
      <c r="F93" s="140"/>
      <c r="G93" s="56"/>
      <c r="H93" s="117"/>
      <c r="I93" s="44"/>
      <c r="J93" s="47"/>
    </row>
    <row r="94" spans="1:10" ht="12.75" hidden="1">
      <c r="A94" s="204"/>
      <c r="B94" s="165">
        <v>642001</v>
      </c>
      <c r="C94" s="1" t="s">
        <v>7</v>
      </c>
      <c r="D94" s="44"/>
      <c r="E94" s="44"/>
      <c r="F94" s="140"/>
      <c r="G94" s="56"/>
      <c r="H94" s="117"/>
      <c r="I94" s="44"/>
      <c r="J94" s="47"/>
    </row>
    <row r="95" spans="1:10" ht="12.75" hidden="1">
      <c r="A95" s="204"/>
      <c r="B95" s="165">
        <v>633015</v>
      </c>
      <c r="C95" s="1" t="s">
        <v>18</v>
      </c>
      <c r="D95" s="44"/>
      <c r="E95" s="44"/>
      <c r="F95" s="140"/>
      <c r="G95" s="56"/>
      <c r="H95" s="117"/>
      <c r="I95" s="44"/>
      <c r="J95" s="47"/>
    </row>
    <row r="96" spans="1:10" ht="12.75">
      <c r="A96" s="204">
        <v>41</v>
      </c>
      <c r="B96" s="165">
        <v>640</v>
      </c>
      <c r="C96" s="1" t="s">
        <v>85</v>
      </c>
      <c r="D96" s="44">
        <v>3400</v>
      </c>
      <c r="E96" s="44">
        <v>1000</v>
      </c>
      <c r="F96" s="140">
        <v>1000</v>
      </c>
      <c r="G96" s="56">
        <v>1000</v>
      </c>
      <c r="H96" s="117">
        <v>500</v>
      </c>
      <c r="I96" s="44">
        <v>2000</v>
      </c>
      <c r="J96" s="47">
        <v>2000</v>
      </c>
    </row>
    <row r="97" spans="1:10" ht="12.75">
      <c r="A97" s="204">
        <v>46</v>
      </c>
      <c r="B97" s="165">
        <v>630</v>
      </c>
      <c r="C97" s="36" t="s">
        <v>84</v>
      </c>
      <c r="D97" s="44">
        <v>0</v>
      </c>
      <c r="E97" s="44">
        <v>3000</v>
      </c>
      <c r="F97" s="140">
        <v>0</v>
      </c>
      <c r="G97" s="56">
        <v>0</v>
      </c>
      <c r="H97" s="117">
        <v>0</v>
      </c>
      <c r="I97" s="44">
        <v>0</v>
      </c>
      <c r="J97" s="47">
        <v>0</v>
      </c>
    </row>
    <row r="98" spans="1:10" ht="12.75">
      <c r="A98" s="204">
        <v>71</v>
      </c>
      <c r="B98" s="165">
        <v>630</v>
      </c>
      <c r="C98" s="1" t="s">
        <v>84</v>
      </c>
      <c r="D98" s="44">
        <v>0</v>
      </c>
      <c r="E98" s="44">
        <v>0</v>
      </c>
      <c r="F98" s="140">
        <v>0</v>
      </c>
      <c r="G98" s="56">
        <v>741.63</v>
      </c>
      <c r="H98" s="117">
        <v>0</v>
      </c>
      <c r="I98" s="44">
        <v>0</v>
      </c>
      <c r="J98" s="47">
        <v>0</v>
      </c>
    </row>
    <row r="99" spans="1:10" ht="13.5" thickBot="1">
      <c r="A99" s="204">
        <v>111</v>
      </c>
      <c r="B99" s="165">
        <v>630</v>
      </c>
      <c r="C99" s="1" t="s">
        <v>84</v>
      </c>
      <c r="D99" s="44">
        <v>3000</v>
      </c>
      <c r="E99" s="44">
        <v>3000</v>
      </c>
      <c r="F99" s="140">
        <v>3000</v>
      </c>
      <c r="G99" s="56">
        <v>3039.97</v>
      </c>
      <c r="H99" s="117">
        <v>6400</v>
      </c>
      <c r="I99" s="44">
        <v>3000</v>
      </c>
      <c r="J99" s="47">
        <v>3000</v>
      </c>
    </row>
    <row r="100" spans="1:10" ht="13.5" thickBot="1">
      <c r="A100" s="87" t="s">
        <v>136</v>
      </c>
      <c r="B100" s="88"/>
      <c r="C100" s="196"/>
      <c r="D100" s="84">
        <v>0</v>
      </c>
      <c r="E100" s="84">
        <v>0</v>
      </c>
      <c r="F100" s="85">
        <f>SUM(F101)</f>
        <v>0</v>
      </c>
      <c r="G100" s="84">
        <f>SUM(G101:G103)</f>
        <v>0</v>
      </c>
      <c r="H100" s="85">
        <f>SUM(H101)</f>
        <v>721</v>
      </c>
      <c r="I100" s="84">
        <f>SUM(I101)</f>
        <v>800</v>
      </c>
      <c r="J100" s="86">
        <f>SUM(J101)</f>
        <v>800</v>
      </c>
    </row>
    <row r="101" spans="1:10" ht="13.5" thickBot="1">
      <c r="A101" s="204">
        <v>41</v>
      </c>
      <c r="B101" s="165">
        <v>630</v>
      </c>
      <c r="C101" s="1" t="s">
        <v>84</v>
      </c>
      <c r="D101" s="44">
        <v>0</v>
      </c>
      <c r="E101" s="56">
        <v>0</v>
      </c>
      <c r="F101" s="140">
        <v>0</v>
      </c>
      <c r="G101" s="56">
        <v>0</v>
      </c>
      <c r="H101" s="117">
        <v>721</v>
      </c>
      <c r="I101" s="44">
        <v>800</v>
      </c>
      <c r="J101" s="47">
        <v>800</v>
      </c>
    </row>
    <row r="102" spans="1:10" ht="13.5" thickBot="1">
      <c r="A102" s="87" t="s">
        <v>115</v>
      </c>
      <c r="B102" s="88"/>
      <c r="C102" s="196"/>
      <c r="D102" s="84">
        <v>0</v>
      </c>
      <c r="E102" s="84">
        <f>SUM(E103:E105)</f>
        <v>11656</v>
      </c>
      <c r="F102" s="85">
        <f>SUM(F103:F105)</f>
        <v>1064</v>
      </c>
      <c r="G102" s="84">
        <f>SUM(G103:G105)</f>
        <v>0</v>
      </c>
      <c r="H102" s="85">
        <f>SUM(H103+H104+H105)</f>
        <v>1064</v>
      </c>
      <c r="I102" s="84">
        <f>SUM(I103+I104+I105)</f>
        <v>0</v>
      </c>
      <c r="J102" s="86">
        <f>SUM(J103+J104+J105)</f>
        <v>0</v>
      </c>
    </row>
    <row r="103" spans="1:10" ht="12.75">
      <c r="A103" s="204">
        <v>41</v>
      </c>
      <c r="B103" s="165">
        <v>710</v>
      </c>
      <c r="C103" s="1" t="s">
        <v>86</v>
      </c>
      <c r="D103" s="44">
        <v>0</v>
      </c>
      <c r="E103" s="56">
        <v>0</v>
      </c>
      <c r="F103" s="140">
        <v>0</v>
      </c>
      <c r="G103" s="56">
        <v>0</v>
      </c>
      <c r="H103" s="117">
        <v>1064</v>
      </c>
      <c r="I103" s="44">
        <v>0</v>
      </c>
      <c r="J103" s="47">
        <v>0</v>
      </c>
    </row>
    <row r="104" spans="1:10" ht="12.75">
      <c r="A104" s="204">
        <v>46</v>
      </c>
      <c r="B104" s="165">
        <v>710</v>
      </c>
      <c r="C104" s="1" t="s">
        <v>86</v>
      </c>
      <c r="D104" s="44">
        <v>0</v>
      </c>
      <c r="E104" s="56">
        <v>4196.8</v>
      </c>
      <c r="F104" s="140">
        <v>1064</v>
      </c>
      <c r="G104" s="56">
        <v>0</v>
      </c>
      <c r="H104" s="117">
        <v>0</v>
      </c>
      <c r="I104" s="44">
        <v>0</v>
      </c>
      <c r="J104" s="47">
        <v>0</v>
      </c>
    </row>
    <row r="105" spans="1:10" ht="13.5" thickBot="1">
      <c r="A105" s="204">
        <v>111</v>
      </c>
      <c r="B105" s="165">
        <v>710</v>
      </c>
      <c r="C105" s="1" t="s">
        <v>86</v>
      </c>
      <c r="D105" s="44">
        <v>0</v>
      </c>
      <c r="E105" s="56">
        <v>7459.2</v>
      </c>
      <c r="F105" s="140">
        <v>0</v>
      </c>
      <c r="G105" s="56">
        <v>0</v>
      </c>
      <c r="H105" s="117">
        <v>0</v>
      </c>
      <c r="I105" s="44">
        <v>0</v>
      </c>
      <c r="J105" s="47">
        <v>0</v>
      </c>
    </row>
    <row r="106" spans="1:7" ht="13.5" hidden="1" thickBot="1">
      <c r="A106" s="15" t="s">
        <v>41</v>
      </c>
      <c r="B106" s="16">
        <v>634001</v>
      </c>
      <c r="C106" s="16" t="s">
        <v>48</v>
      </c>
      <c r="D106" s="58"/>
      <c r="E106" s="44"/>
      <c r="F106" s="44"/>
      <c r="G106" s="47"/>
    </row>
    <row r="107" spans="1:7" ht="13.5" hidden="1" thickBot="1">
      <c r="A107" s="17" t="s">
        <v>9</v>
      </c>
      <c r="B107" s="18"/>
      <c r="C107" s="18"/>
      <c r="D107" s="61"/>
      <c r="E107" s="54"/>
      <c r="F107" s="54"/>
      <c r="G107" s="51"/>
    </row>
    <row r="108" spans="1:7" ht="13.5" hidden="1" thickBot="1">
      <c r="A108" s="19" t="s">
        <v>42</v>
      </c>
      <c r="B108" s="20">
        <v>716</v>
      </c>
      <c r="C108" s="20" t="s">
        <v>49</v>
      </c>
      <c r="D108" s="62"/>
      <c r="E108" s="45"/>
      <c r="F108" s="45"/>
      <c r="G108" s="48"/>
    </row>
    <row r="109" spans="1:10" ht="13.5" thickBot="1">
      <c r="A109" s="87" t="s">
        <v>74</v>
      </c>
      <c r="B109" s="88"/>
      <c r="C109" s="196"/>
      <c r="D109" s="187">
        <f aca="true" t="shared" si="2" ref="D109:J109">SUM(D110:D118)</f>
        <v>5575.08</v>
      </c>
      <c r="E109" s="85">
        <f t="shared" si="2"/>
        <v>22345.67</v>
      </c>
      <c r="F109" s="85">
        <f t="shared" si="2"/>
        <v>15870</v>
      </c>
      <c r="G109" s="85">
        <f>SUM(G110:G118)</f>
        <v>8823.23</v>
      </c>
      <c r="H109" s="84">
        <f>SUM(H110:H118)</f>
        <v>6822</v>
      </c>
      <c r="I109" s="84">
        <f t="shared" si="2"/>
        <v>1200</v>
      </c>
      <c r="J109" s="86">
        <f t="shared" si="2"/>
        <v>1200</v>
      </c>
    </row>
    <row r="110" spans="1:10" ht="12.75">
      <c r="A110" s="207">
        <v>41</v>
      </c>
      <c r="B110" s="167">
        <v>630</v>
      </c>
      <c r="C110" s="7" t="s">
        <v>84</v>
      </c>
      <c r="D110" s="70">
        <v>175.08</v>
      </c>
      <c r="E110" s="70">
        <v>516.92</v>
      </c>
      <c r="F110" s="142">
        <v>1534</v>
      </c>
      <c r="G110" s="70">
        <v>276</v>
      </c>
      <c r="H110" s="123">
        <v>793</v>
      </c>
      <c r="I110" s="43">
        <v>1200</v>
      </c>
      <c r="J110" s="46">
        <v>1200</v>
      </c>
    </row>
    <row r="111" spans="1:10" ht="12.75" hidden="1">
      <c r="A111" s="204"/>
      <c r="B111" s="165">
        <v>635006</v>
      </c>
      <c r="C111" s="1" t="s">
        <v>44</v>
      </c>
      <c r="D111" s="44"/>
      <c r="E111" s="44"/>
      <c r="F111" s="143"/>
      <c r="G111" s="44"/>
      <c r="H111" s="115"/>
      <c r="I111" s="44"/>
      <c r="J111" s="47"/>
    </row>
    <row r="112" spans="1:10" ht="12.75" hidden="1">
      <c r="A112" s="204"/>
      <c r="B112" s="165">
        <v>635006</v>
      </c>
      <c r="C112" s="1" t="s">
        <v>11</v>
      </c>
      <c r="D112" s="44"/>
      <c r="E112" s="44"/>
      <c r="F112" s="143"/>
      <c r="G112" s="44"/>
      <c r="H112" s="115"/>
      <c r="I112" s="44"/>
      <c r="J112" s="47"/>
    </row>
    <row r="113" spans="1:10" ht="12.75">
      <c r="A113" s="208">
        <v>41</v>
      </c>
      <c r="B113" s="169">
        <v>710</v>
      </c>
      <c r="C113" s="9" t="s">
        <v>86</v>
      </c>
      <c r="D113" s="45">
        <v>400</v>
      </c>
      <c r="E113" s="45">
        <v>827</v>
      </c>
      <c r="F113" s="223">
        <v>0</v>
      </c>
      <c r="G113" s="45">
        <v>7161.23</v>
      </c>
      <c r="H113" s="116">
        <v>0</v>
      </c>
      <c r="I113" s="45">
        <v>0</v>
      </c>
      <c r="J113" s="48">
        <v>0</v>
      </c>
    </row>
    <row r="114" spans="1:10" ht="12.75">
      <c r="A114" s="208">
        <v>20</v>
      </c>
      <c r="B114" s="169">
        <v>710</v>
      </c>
      <c r="C114" s="9" t="s">
        <v>86</v>
      </c>
      <c r="D114" s="45">
        <v>5000</v>
      </c>
      <c r="E114" s="45">
        <v>0</v>
      </c>
      <c r="F114" s="223">
        <v>0</v>
      </c>
      <c r="G114" s="45">
        <v>0</v>
      </c>
      <c r="H114" s="116">
        <v>0</v>
      </c>
      <c r="I114" s="45">
        <v>0</v>
      </c>
      <c r="J114" s="48">
        <v>0</v>
      </c>
    </row>
    <row r="115" spans="1:10" ht="12.75">
      <c r="A115" s="208">
        <v>46</v>
      </c>
      <c r="B115" s="169">
        <v>630</v>
      </c>
      <c r="C115" s="9" t="s">
        <v>84</v>
      </c>
      <c r="D115" s="45">
        <v>0</v>
      </c>
      <c r="E115" s="45">
        <v>21001.75</v>
      </c>
      <c r="F115" s="223">
        <v>0</v>
      </c>
      <c r="G115" s="45">
        <v>1084</v>
      </c>
      <c r="H115" s="116">
        <v>0</v>
      </c>
      <c r="I115" s="45">
        <v>0</v>
      </c>
      <c r="J115" s="48">
        <v>0</v>
      </c>
    </row>
    <row r="116" spans="1:10" ht="12.75">
      <c r="A116" s="204">
        <v>46</v>
      </c>
      <c r="B116" s="165">
        <v>710</v>
      </c>
      <c r="C116" s="1" t="s">
        <v>86</v>
      </c>
      <c r="D116" s="44">
        <v>0</v>
      </c>
      <c r="E116" s="44">
        <v>0</v>
      </c>
      <c r="F116" s="143">
        <v>8336</v>
      </c>
      <c r="G116" s="44">
        <v>302</v>
      </c>
      <c r="H116" s="115">
        <v>0</v>
      </c>
      <c r="I116" s="44">
        <v>0</v>
      </c>
      <c r="J116" s="47">
        <v>0</v>
      </c>
    </row>
    <row r="117" spans="1:10" ht="12.75">
      <c r="A117" s="199">
        <v>111</v>
      </c>
      <c r="B117" s="165">
        <v>630</v>
      </c>
      <c r="C117" s="1" t="s">
        <v>84</v>
      </c>
      <c r="D117" s="44">
        <v>0</v>
      </c>
      <c r="E117" s="44">
        <v>0</v>
      </c>
      <c r="F117" s="140">
        <v>0</v>
      </c>
      <c r="G117" s="44">
        <v>0</v>
      </c>
      <c r="H117" s="117">
        <v>6029</v>
      </c>
      <c r="I117" s="44">
        <v>0</v>
      </c>
      <c r="J117" s="69">
        <v>0</v>
      </c>
    </row>
    <row r="118" spans="1:10" ht="13.5" thickBot="1">
      <c r="A118" s="245">
        <v>111</v>
      </c>
      <c r="B118" s="168">
        <v>710</v>
      </c>
      <c r="C118" s="2" t="s">
        <v>86</v>
      </c>
      <c r="D118" s="71">
        <v>0</v>
      </c>
      <c r="E118" s="71">
        <v>0</v>
      </c>
      <c r="F118" s="246">
        <v>6000</v>
      </c>
      <c r="G118" s="71">
        <v>0</v>
      </c>
      <c r="H118" s="247">
        <v>0</v>
      </c>
      <c r="I118" s="71">
        <v>0</v>
      </c>
      <c r="J118" s="239">
        <v>0</v>
      </c>
    </row>
    <row r="119" spans="1:10" ht="13.5" thickBot="1">
      <c r="A119" s="87" t="s">
        <v>60</v>
      </c>
      <c r="B119" s="88"/>
      <c r="C119" s="196"/>
      <c r="D119" s="187">
        <f aca="true" t="shared" si="3" ref="D119:J119">SUM(D122:D124)</f>
        <v>6867.8</v>
      </c>
      <c r="E119" s="85">
        <f t="shared" si="3"/>
        <v>7313.54</v>
      </c>
      <c r="F119" s="85">
        <f t="shared" si="3"/>
        <v>8220</v>
      </c>
      <c r="G119" s="134">
        <f t="shared" si="3"/>
        <v>9003.57</v>
      </c>
      <c r="H119" s="84">
        <f t="shared" si="3"/>
        <v>11800</v>
      </c>
      <c r="I119" s="84">
        <f t="shared" si="3"/>
        <v>12050</v>
      </c>
      <c r="J119" s="86">
        <f t="shared" si="3"/>
        <v>12050</v>
      </c>
    </row>
    <row r="120" spans="1:10" ht="13.5" hidden="1" thickBot="1">
      <c r="A120" s="21" t="s">
        <v>45</v>
      </c>
      <c r="B120" s="22">
        <v>663004</v>
      </c>
      <c r="C120" s="22" t="s">
        <v>12</v>
      </c>
      <c r="D120" s="43"/>
      <c r="E120" s="57"/>
      <c r="F120" s="43"/>
      <c r="G120" s="57"/>
      <c r="H120" s="38"/>
      <c r="I120" s="43"/>
      <c r="J120" s="46"/>
    </row>
    <row r="121" spans="1:10" ht="13.5" hidden="1" thickBot="1">
      <c r="A121" s="23" t="s">
        <v>15</v>
      </c>
      <c r="B121" s="24">
        <v>633004</v>
      </c>
      <c r="C121" s="24" t="s">
        <v>13</v>
      </c>
      <c r="D121" s="44"/>
      <c r="E121" s="56"/>
      <c r="F121" s="44"/>
      <c r="G121" s="56"/>
      <c r="H121" s="83"/>
      <c r="I121" s="44"/>
      <c r="J121" s="47"/>
    </row>
    <row r="122" spans="1:10" ht="12.75">
      <c r="A122" s="207">
        <v>41</v>
      </c>
      <c r="B122" s="167">
        <v>630</v>
      </c>
      <c r="C122" s="7" t="s">
        <v>84</v>
      </c>
      <c r="D122" s="44">
        <v>5975.1</v>
      </c>
      <c r="E122" s="44">
        <v>6294.91</v>
      </c>
      <c r="F122" s="142">
        <v>7200</v>
      </c>
      <c r="G122" s="44">
        <v>7781.49</v>
      </c>
      <c r="H122" s="123">
        <v>10500</v>
      </c>
      <c r="I122" s="44">
        <v>10750</v>
      </c>
      <c r="J122" s="47">
        <v>10750</v>
      </c>
    </row>
    <row r="123" spans="1:10" ht="12.75">
      <c r="A123" s="204">
        <v>41</v>
      </c>
      <c r="B123" s="165">
        <v>640</v>
      </c>
      <c r="C123" s="1" t="s">
        <v>85</v>
      </c>
      <c r="D123" s="44">
        <v>625.2</v>
      </c>
      <c r="E123" s="44">
        <v>758.88</v>
      </c>
      <c r="F123" s="140">
        <v>760</v>
      </c>
      <c r="G123" s="56">
        <v>1222.08</v>
      </c>
      <c r="H123" s="117">
        <v>1300</v>
      </c>
      <c r="I123" s="44">
        <v>1300</v>
      </c>
      <c r="J123" s="47">
        <v>1300</v>
      </c>
    </row>
    <row r="124" spans="1:10" ht="13.5" thickBot="1">
      <c r="A124" s="204">
        <v>111</v>
      </c>
      <c r="B124" s="165">
        <v>630</v>
      </c>
      <c r="C124" s="1" t="s">
        <v>84</v>
      </c>
      <c r="D124" s="44">
        <v>267.5</v>
      </c>
      <c r="E124" s="44">
        <v>259.75</v>
      </c>
      <c r="F124" s="140">
        <v>260</v>
      </c>
      <c r="G124" s="56">
        <v>0</v>
      </c>
      <c r="H124" s="117">
        <v>0</v>
      </c>
      <c r="I124" s="44">
        <v>0</v>
      </c>
      <c r="J124" s="47">
        <v>0</v>
      </c>
    </row>
    <row r="125" spans="1:10" ht="13.5" hidden="1" thickBot="1">
      <c r="A125" s="21" t="s">
        <v>46</v>
      </c>
      <c r="B125" s="22">
        <v>637012</v>
      </c>
      <c r="C125" s="22" t="s">
        <v>14</v>
      </c>
      <c r="D125" s="57"/>
      <c r="E125" s="43"/>
      <c r="F125" s="57"/>
      <c r="G125" s="57"/>
      <c r="H125" s="38"/>
      <c r="I125" s="43"/>
      <c r="J125" s="46"/>
    </row>
    <row r="126" spans="1:10" ht="13.5" hidden="1" thickBot="1">
      <c r="A126" s="15" t="s">
        <v>16</v>
      </c>
      <c r="B126" s="16">
        <v>716</v>
      </c>
      <c r="C126" s="16" t="s">
        <v>10</v>
      </c>
      <c r="D126" s="58"/>
      <c r="E126" s="45"/>
      <c r="F126" s="63"/>
      <c r="G126" s="63"/>
      <c r="H126" s="40"/>
      <c r="I126" s="45"/>
      <c r="J126" s="48"/>
    </row>
    <row r="127" spans="1:10" ht="13.5" thickBot="1">
      <c r="A127" s="87" t="s">
        <v>66</v>
      </c>
      <c r="B127" s="88"/>
      <c r="C127" s="88"/>
      <c r="D127" s="84">
        <f>SUM(D128:D129)</f>
        <v>150</v>
      </c>
      <c r="E127" s="84">
        <f>SUM(E128:E129)</f>
        <v>0</v>
      </c>
      <c r="F127" s="84">
        <f>SUM(F129:F129)</f>
        <v>0</v>
      </c>
      <c r="G127" s="84">
        <f>SUM(G128:G129)</f>
        <v>0</v>
      </c>
      <c r="H127" s="84">
        <f>SUM(H129:H129)</f>
        <v>0</v>
      </c>
      <c r="I127" s="84">
        <f>SUM(I129)</f>
        <v>0</v>
      </c>
      <c r="J127" s="86">
        <f>SUM(J129)</f>
        <v>0</v>
      </c>
    </row>
    <row r="128" spans="1:10" ht="12.75">
      <c r="A128" s="210">
        <v>41</v>
      </c>
      <c r="B128" s="170">
        <v>710</v>
      </c>
      <c r="C128" s="249" t="s">
        <v>86</v>
      </c>
      <c r="D128" s="95">
        <v>150</v>
      </c>
      <c r="E128" s="95">
        <v>0</v>
      </c>
      <c r="F128" s="95">
        <v>0</v>
      </c>
      <c r="G128" s="95">
        <v>0</v>
      </c>
      <c r="H128" s="124">
        <v>0</v>
      </c>
      <c r="I128" s="95">
        <v>0</v>
      </c>
      <c r="J128" s="96">
        <v>0</v>
      </c>
    </row>
    <row r="129" spans="1:10" ht="13.5" thickBot="1">
      <c r="A129" s="250">
        <v>52</v>
      </c>
      <c r="B129" s="251">
        <v>710</v>
      </c>
      <c r="C129" s="252" t="s">
        <v>86</v>
      </c>
      <c r="D129" s="253">
        <v>0</v>
      </c>
      <c r="E129" s="253">
        <v>0</v>
      </c>
      <c r="F129" s="253">
        <v>0</v>
      </c>
      <c r="G129" s="253">
        <v>0</v>
      </c>
      <c r="H129" s="254">
        <v>0</v>
      </c>
      <c r="I129" s="253">
        <v>0</v>
      </c>
      <c r="J129" s="255">
        <v>0</v>
      </c>
    </row>
    <row r="130" spans="1:10" ht="13.5" thickBot="1">
      <c r="A130" s="87" t="s">
        <v>68</v>
      </c>
      <c r="B130" s="88"/>
      <c r="C130" s="88"/>
      <c r="D130" s="84">
        <f>SUM(D131:D133)</f>
        <v>6098.6</v>
      </c>
      <c r="E130" s="84">
        <f>SUM(E131:E133)</f>
        <v>499.68</v>
      </c>
      <c r="F130" s="84">
        <f>SUM(F131:F133)</f>
        <v>700</v>
      </c>
      <c r="G130" s="84">
        <f>SUM(G131+G133)</f>
        <v>531.04</v>
      </c>
      <c r="H130" s="84">
        <f>SUM(H131:H133)</f>
        <v>1898</v>
      </c>
      <c r="I130" s="84">
        <f>SUM(I131:I133)</f>
        <v>1030</v>
      </c>
      <c r="J130" s="86">
        <f>SUM(J131:J133)</f>
        <v>1030</v>
      </c>
    </row>
    <row r="131" spans="1:10" ht="12.75">
      <c r="A131" s="312">
        <v>41</v>
      </c>
      <c r="B131" s="170">
        <v>630</v>
      </c>
      <c r="C131" s="313" t="s">
        <v>84</v>
      </c>
      <c r="D131" s="314">
        <v>397.6</v>
      </c>
      <c r="E131" s="314">
        <v>499.68</v>
      </c>
      <c r="F131" s="314">
        <v>700</v>
      </c>
      <c r="G131" s="314">
        <v>531.04</v>
      </c>
      <c r="H131" s="315">
        <v>1298</v>
      </c>
      <c r="I131" s="95">
        <v>1030</v>
      </c>
      <c r="J131" s="96">
        <v>1030</v>
      </c>
    </row>
    <row r="132" spans="1:10" ht="12.75">
      <c r="A132" s="345">
        <v>41</v>
      </c>
      <c r="B132" s="346">
        <v>710</v>
      </c>
      <c r="C132" s="347" t="s">
        <v>86</v>
      </c>
      <c r="D132" s="348">
        <v>0</v>
      </c>
      <c r="E132" s="348">
        <v>0</v>
      </c>
      <c r="F132" s="348">
        <v>0</v>
      </c>
      <c r="G132" s="348">
        <v>0</v>
      </c>
      <c r="H132" s="349">
        <v>600</v>
      </c>
      <c r="I132" s="350">
        <v>0</v>
      </c>
      <c r="J132" s="351">
        <v>0</v>
      </c>
    </row>
    <row r="133" spans="1:10" ht="13.5" thickBot="1">
      <c r="A133" s="214">
        <v>20</v>
      </c>
      <c r="B133" s="182">
        <v>630</v>
      </c>
      <c r="C133" s="186" t="s">
        <v>84</v>
      </c>
      <c r="D133" s="225">
        <v>5701</v>
      </c>
      <c r="E133" s="225">
        <v>0</v>
      </c>
      <c r="F133" s="225">
        <v>0</v>
      </c>
      <c r="G133" s="225">
        <v>0</v>
      </c>
      <c r="H133" s="184">
        <v>0</v>
      </c>
      <c r="I133" s="178">
        <v>0</v>
      </c>
      <c r="J133" s="179">
        <v>0</v>
      </c>
    </row>
    <row r="134" spans="1:10" ht="13.5" thickBot="1">
      <c r="A134" s="87" t="s">
        <v>55</v>
      </c>
      <c r="B134" s="88"/>
      <c r="C134" s="88"/>
      <c r="D134" s="84">
        <f aca="true" t="shared" si="4" ref="D134:J134">SUM(D135:D141)</f>
        <v>42536.53</v>
      </c>
      <c r="E134" s="84">
        <f t="shared" si="4"/>
        <v>31890.610000000004</v>
      </c>
      <c r="F134" s="84">
        <f t="shared" si="4"/>
        <v>29772</v>
      </c>
      <c r="G134" s="84">
        <f t="shared" si="4"/>
        <v>34086.04</v>
      </c>
      <c r="H134" s="84">
        <f>SUM(H135+H136+H137+H138+H139+H141)</f>
        <v>42781</v>
      </c>
      <c r="I134" s="84">
        <f>SUM(I135+I136+I137+I138+I139+I141)</f>
        <v>35599</v>
      </c>
      <c r="J134" s="86">
        <f t="shared" si="4"/>
        <v>35599</v>
      </c>
    </row>
    <row r="135" spans="1:10" ht="12.75">
      <c r="A135" s="204">
        <v>41</v>
      </c>
      <c r="B135" s="165">
        <v>610</v>
      </c>
      <c r="C135" s="1" t="s">
        <v>82</v>
      </c>
      <c r="D135" s="70">
        <v>10997.88</v>
      </c>
      <c r="E135" s="70">
        <v>10377.62</v>
      </c>
      <c r="F135" s="139">
        <v>12012</v>
      </c>
      <c r="G135" s="57">
        <v>10489.19</v>
      </c>
      <c r="H135" s="119">
        <v>11657</v>
      </c>
      <c r="I135" s="43">
        <v>12800</v>
      </c>
      <c r="J135" s="77">
        <v>12800</v>
      </c>
    </row>
    <row r="136" spans="1:10" ht="12.75">
      <c r="A136" s="204">
        <v>41</v>
      </c>
      <c r="B136" s="165">
        <v>620</v>
      </c>
      <c r="C136" s="1" t="s">
        <v>83</v>
      </c>
      <c r="D136" s="44">
        <v>4031.22</v>
      </c>
      <c r="E136" s="44">
        <v>3863.55</v>
      </c>
      <c r="F136" s="140">
        <v>4496</v>
      </c>
      <c r="G136" s="56">
        <v>3950.19</v>
      </c>
      <c r="H136" s="117">
        <v>5105</v>
      </c>
      <c r="I136" s="44">
        <v>5594</v>
      </c>
      <c r="J136" s="69">
        <v>5594</v>
      </c>
    </row>
    <row r="137" spans="1:10" ht="12.75">
      <c r="A137" s="204">
        <v>41</v>
      </c>
      <c r="B137" s="165">
        <v>630</v>
      </c>
      <c r="C137" s="1" t="s">
        <v>84</v>
      </c>
      <c r="D137" s="44">
        <v>15014.27</v>
      </c>
      <c r="E137" s="44">
        <v>14022.54</v>
      </c>
      <c r="F137" s="140">
        <v>13164</v>
      </c>
      <c r="G137" s="56">
        <v>16840.61</v>
      </c>
      <c r="H137" s="117">
        <v>25919</v>
      </c>
      <c r="I137" s="44">
        <v>17105</v>
      </c>
      <c r="J137" s="69">
        <v>17105</v>
      </c>
    </row>
    <row r="138" spans="1:10" ht="12.75">
      <c r="A138" s="204">
        <v>41</v>
      </c>
      <c r="B138" s="165">
        <v>640</v>
      </c>
      <c r="C138" s="1" t="s">
        <v>85</v>
      </c>
      <c r="D138" s="44">
        <v>0</v>
      </c>
      <c r="E138" s="44">
        <v>0</v>
      </c>
      <c r="F138" s="140">
        <v>100</v>
      </c>
      <c r="G138" s="56">
        <v>132.09</v>
      </c>
      <c r="H138" s="117">
        <v>100</v>
      </c>
      <c r="I138" s="44">
        <v>100</v>
      </c>
      <c r="J138" s="69">
        <v>100</v>
      </c>
    </row>
    <row r="139" spans="1:10" ht="12.75">
      <c r="A139" s="204">
        <v>41</v>
      </c>
      <c r="B139" s="165">
        <v>710</v>
      </c>
      <c r="C139" s="1" t="s">
        <v>86</v>
      </c>
      <c r="D139" s="44">
        <v>7762.16</v>
      </c>
      <c r="E139" s="44">
        <v>326.9</v>
      </c>
      <c r="F139" s="140">
        <v>0</v>
      </c>
      <c r="G139" s="56">
        <v>0</v>
      </c>
      <c r="H139" s="117">
        <v>0</v>
      </c>
      <c r="I139" s="44">
        <v>0</v>
      </c>
      <c r="J139" s="69">
        <v>0</v>
      </c>
    </row>
    <row r="140" spans="1:10" ht="12.75">
      <c r="A140" s="204">
        <v>46</v>
      </c>
      <c r="B140" s="165">
        <v>630</v>
      </c>
      <c r="C140" s="1" t="s">
        <v>84</v>
      </c>
      <c r="D140" s="44">
        <v>0</v>
      </c>
      <c r="E140" s="44">
        <v>0</v>
      </c>
      <c r="F140" s="140">
        <v>0</v>
      </c>
      <c r="G140" s="56">
        <v>2673.96</v>
      </c>
      <c r="H140" s="117">
        <v>0</v>
      </c>
      <c r="I140" s="44">
        <v>0</v>
      </c>
      <c r="J140" s="69">
        <v>0</v>
      </c>
    </row>
    <row r="141" spans="1:10" ht="13.5" thickBot="1">
      <c r="A141" s="204">
        <v>46</v>
      </c>
      <c r="B141" s="165">
        <v>710</v>
      </c>
      <c r="C141" s="1" t="s">
        <v>86</v>
      </c>
      <c r="D141" s="44">
        <v>4731</v>
      </c>
      <c r="E141" s="44">
        <v>3300</v>
      </c>
      <c r="F141" s="140">
        <v>0</v>
      </c>
      <c r="G141" s="56">
        <v>0</v>
      </c>
      <c r="H141" s="117">
        <v>0</v>
      </c>
      <c r="I141" s="44">
        <v>0</v>
      </c>
      <c r="J141" s="69">
        <v>0</v>
      </c>
    </row>
    <row r="142" spans="1:8" ht="13.5" hidden="1" thickBot="1">
      <c r="A142" s="25"/>
      <c r="B142" s="3"/>
      <c r="C142" s="3"/>
      <c r="D142" s="64"/>
      <c r="E142" s="44"/>
      <c r="F142" s="56"/>
      <c r="G142" s="47"/>
      <c r="H142" s="79">
        <f>SUM(H135:H141)</f>
        <v>42781</v>
      </c>
    </row>
    <row r="143" spans="1:7" ht="13.5" hidden="1" thickBot="1">
      <c r="A143" s="25"/>
      <c r="B143" s="3"/>
      <c r="C143" s="3"/>
      <c r="D143" s="64"/>
      <c r="E143" s="44"/>
      <c r="F143" s="56"/>
      <c r="G143" s="47"/>
    </row>
    <row r="144" spans="1:7" ht="13.5" hidden="1" thickBot="1">
      <c r="A144" s="25"/>
      <c r="B144" s="3"/>
      <c r="C144" s="3"/>
      <c r="D144" s="64"/>
      <c r="E144" s="44"/>
      <c r="F144" s="56"/>
      <c r="G144" s="47"/>
    </row>
    <row r="145" spans="1:7" ht="13.5" hidden="1" thickBot="1">
      <c r="A145" s="25"/>
      <c r="B145" s="3"/>
      <c r="C145" s="3"/>
      <c r="D145" s="64"/>
      <c r="E145" s="44"/>
      <c r="F145" s="56"/>
      <c r="G145" s="47"/>
    </row>
    <row r="146" spans="1:7" ht="13.5" hidden="1" thickBot="1">
      <c r="A146" s="25"/>
      <c r="B146" s="3"/>
      <c r="C146" s="3"/>
      <c r="D146" s="64"/>
      <c r="E146" s="44"/>
      <c r="F146" s="56"/>
      <c r="G146" s="47"/>
    </row>
    <row r="147" spans="1:7" ht="13.5" hidden="1" thickBot="1">
      <c r="A147" s="25"/>
      <c r="B147" s="3"/>
      <c r="C147" s="3"/>
      <c r="D147" s="64"/>
      <c r="E147" s="44"/>
      <c r="F147" s="56"/>
      <c r="G147" s="47"/>
    </row>
    <row r="148" spans="1:7" ht="13.5" hidden="1" thickBot="1">
      <c r="A148" s="25"/>
      <c r="B148" s="3"/>
      <c r="C148" s="3"/>
      <c r="D148" s="64"/>
      <c r="E148" s="44"/>
      <c r="F148" s="56"/>
      <c r="G148" s="47"/>
    </row>
    <row r="149" spans="1:7" ht="13.5" hidden="1" thickBot="1">
      <c r="A149" s="25"/>
      <c r="B149" s="3"/>
      <c r="C149" s="3"/>
      <c r="D149" s="64"/>
      <c r="E149" s="44"/>
      <c r="F149" s="56"/>
      <c r="G149" s="47"/>
    </row>
    <row r="150" spans="1:7" ht="13.5" hidden="1" thickBot="1">
      <c r="A150" s="25"/>
      <c r="B150" s="3"/>
      <c r="C150" s="3"/>
      <c r="D150" s="64"/>
      <c r="E150" s="44"/>
      <c r="F150" s="56"/>
      <c r="G150" s="47"/>
    </row>
    <row r="151" spans="1:7" ht="13.5" hidden="1" thickBot="1">
      <c r="A151" s="25"/>
      <c r="B151" s="3"/>
      <c r="C151" s="3"/>
      <c r="D151" s="64"/>
      <c r="E151" s="44"/>
      <c r="F151" s="56"/>
      <c r="G151" s="47"/>
    </row>
    <row r="152" spans="1:7" ht="13.5" hidden="1" thickBot="1">
      <c r="A152" s="25"/>
      <c r="B152" s="3"/>
      <c r="C152" s="3"/>
      <c r="D152" s="64"/>
      <c r="E152" s="44"/>
      <c r="F152" s="56"/>
      <c r="G152" s="47"/>
    </row>
    <row r="153" spans="1:7" ht="13.5" hidden="1" thickBot="1">
      <c r="A153" s="25"/>
      <c r="B153" s="3"/>
      <c r="C153" s="3"/>
      <c r="D153" s="64"/>
      <c r="E153" s="44"/>
      <c r="F153" s="56"/>
      <c r="G153" s="47"/>
    </row>
    <row r="154" spans="1:7" ht="13.5" hidden="1" thickBot="1">
      <c r="A154" s="25"/>
      <c r="B154" s="3"/>
      <c r="C154" s="3"/>
      <c r="D154" s="64"/>
      <c r="E154" s="44"/>
      <c r="F154" s="56"/>
      <c r="G154" s="47"/>
    </row>
    <row r="155" spans="1:7" ht="13.5" customHeight="1" hidden="1" thickBot="1">
      <c r="A155" s="373" t="s">
        <v>2</v>
      </c>
      <c r="B155" s="371" t="s">
        <v>1</v>
      </c>
      <c r="C155" s="371" t="s">
        <v>3</v>
      </c>
      <c r="D155" s="59"/>
      <c r="E155" s="52"/>
      <c r="F155" s="91"/>
      <c r="G155" s="49"/>
    </row>
    <row r="156" spans="1:7" ht="13.5" hidden="1" thickBot="1">
      <c r="A156" s="374"/>
      <c r="B156" s="372"/>
      <c r="C156" s="372"/>
      <c r="D156" s="65"/>
      <c r="E156" s="52"/>
      <c r="F156" s="91"/>
      <c r="G156" s="49"/>
    </row>
    <row r="157" spans="1:7" ht="13.5" hidden="1" thickBot="1">
      <c r="A157" s="26" t="s">
        <v>19</v>
      </c>
      <c r="B157" s="27">
        <v>637016</v>
      </c>
      <c r="C157" s="27" t="s">
        <v>20</v>
      </c>
      <c r="D157" s="66"/>
      <c r="E157" s="45"/>
      <c r="F157" s="63"/>
      <c r="G157" s="48"/>
    </row>
    <row r="158" spans="1:10" ht="13.5" thickBot="1">
      <c r="A158" s="87" t="s">
        <v>56</v>
      </c>
      <c r="B158" s="88"/>
      <c r="C158" s="88"/>
      <c r="D158" s="84">
        <f>SUM(D161)</f>
        <v>1363.6</v>
      </c>
      <c r="E158" s="84">
        <f aca="true" t="shared" si="5" ref="E158:J158">SUM(E161:E161)</f>
        <v>1623.65</v>
      </c>
      <c r="F158" s="84">
        <f t="shared" si="5"/>
        <v>3000</v>
      </c>
      <c r="G158" s="84">
        <f t="shared" si="5"/>
        <v>2362.59</v>
      </c>
      <c r="H158" s="84">
        <f t="shared" si="5"/>
        <v>4700</v>
      </c>
      <c r="I158" s="84">
        <f t="shared" si="5"/>
        <v>3200</v>
      </c>
      <c r="J158" s="86">
        <f t="shared" si="5"/>
        <v>3200</v>
      </c>
    </row>
    <row r="159" spans="1:10" ht="13.5" hidden="1" thickBot="1">
      <c r="A159" s="21" t="s">
        <v>21</v>
      </c>
      <c r="B159" s="22">
        <v>625003</v>
      </c>
      <c r="C159" s="22" t="s">
        <v>22</v>
      </c>
      <c r="D159" s="43">
        <f>SUM(C159)</f>
        <v>0</v>
      </c>
      <c r="E159" s="57"/>
      <c r="F159" s="38"/>
      <c r="G159" s="57"/>
      <c r="H159" s="38"/>
      <c r="I159" s="43"/>
      <c r="J159" s="46"/>
    </row>
    <row r="160" spans="1:10" ht="13.5" hidden="1" thickBot="1">
      <c r="A160" s="23" t="s">
        <v>24</v>
      </c>
      <c r="B160" s="24">
        <v>632001</v>
      </c>
      <c r="C160" s="24" t="s">
        <v>23</v>
      </c>
      <c r="D160" s="44">
        <f>SUM(C160)</f>
        <v>0</v>
      </c>
      <c r="E160" s="56"/>
      <c r="F160" s="83"/>
      <c r="G160" s="56"/>
      <c r="H160" s="83"/>
      <c r="I160" s="44"/>
      <c r="J160" s="47"/>
    </row>
    <row r="161" spans="1:10" ht="13.5" thickBot="1">
      <c r="A161" s="203">
        <v>41</v>
      </c>
      <c r="B161" s="164">
        <v>630</v>
      </c>
      <c r="C161" s="36" t="s">
        <v>84</v>
      </c>
      <c r="D161" s="39">
        <v>1363.6</v>
      </c>
      <c r="E161" s="39">
        <v>1623.65</v>
      </c>
      <c r="F161" s="257">
        <v>3000</v>
      </c>
      <c r="G161" s="39">
        <v>2362.59</v>
      </c>
      <c r="H161" s="114">
        <v>4700</v>
      </c>
      <c r="I161" s="44">
        <v>3200</v>
      </c>
      <c r="J161" s="69">
        <v>3200</v>
      </c>
    </row>
    <row r="162" spans="1:10" ht="13.5" thickBot="1">
      <c r="A162" s="87" t="s">
        <v>69</v>
      </c>
      <c r="B162" s="88"/>
      <c r="C162" s="88"/>
      <c r="D162" s="85">
        <f>SUM(D164+D165+D166)</f>
        <v>1778.04</v>
      </c>
      <c r="E162" s="84">
        <f>SUM(E164+E165+E166)</f>
        <v>1978.74</v>
      </c>
      <c r="F162" s="85">
        <f>SUM(F164:F166)</f>
        <v>1870</v>
      </c>
      <c r="G162" s="84">
        <f>SUM(G164+G165+G166)</f>
        <v>1297.41</v>
      </c>
      <c r="H162" s="85">
        <f>SUM(H164:H166)</f>
        <v>1420</v>
      </c>
      <c r="I162" s="85">
        <f>SUM(I164:I166)</f>
        <v>1870</v>
      </c>
      <c r="J162" s="86">
        <f>SUM(J164:J166)</f>
        <v>1870</v>
      </c>
    </row>
    <row r="163" spans="1:10" ht="12.75" hidden="1">
      <c r="A163" s="21">
        <v>41</v>
      </c>
      <c r="B163" s="72">
        <v>611</v>
      </c>
      <c r="C163" s="7" t="s">
        <v>47</v>
      </c>
      <c r="D163" s="43">
        <v>98.22</v>
      </c>
      <c r="E163" s="41">
        <v>104.28</v>
      </c>
      <c r="F163" s="114">
        <v>110</v>
      </c>
      <c r="G163" s="41"/>
      <c r="H163" s="114">
        <v>110</v>
      </c>
      <c r="I163" s="43">
        <v>125</v>
      </c>
      <c r="J163" s="68">
        <v>125</v>
      </c>
    </row>
    <row r="164" spans="1:10" ht="12.75">
      <c r="A164" s="204">
        <v>41</v>
      </c>
      <c r="B164" s="165">
        <v>610</v>
      </c>
      <c r="C164" s="1" t="s">
        <v>82</v>
      </c>
      <c r="D164" s="39">
        <v>163.48</v>
      </c>
      <c r="E164" s="39">
        <v>151.63</v>
      </c>
      <c r="F164" s="143">
        <v>0</v>
      </c>
      <c r="G164" s="39">
        <v>0</v>
      </c>
      <c r="H164" s="115">
        <v>0</v>
      </c>
      <c r="I164" s="44">
        <v>0</v>
      </c>
      <c r="J164" s="69">
        <v>0</v>
      </c>
    </row>
    <row r="165" spans="1:10" ht="12.75">
      <c r="A165" s="204">
        <v>41</v>
      </c>
      <c r="B165" s="165">
        <v>620</v>
      </c>
      <c r="C165" s="1" t="s">
        <v>83</v>
      </c>
      <c r="D165" s="39">
        <v>51.92</v>
      </c>
      <c r="E165" s="39">
        <v>51.11</v>
      </c>
      <c r="F165" s="143">
        <v>0</v>
      </c>
      <c r="G165" s="39">
        <v>0</v>
      </c>
      <c r="H165" s="115">
        <v>0</v>
      </c>
      <c r="I165" s="44">
        <v>0</v>
      </c>
      <c r="J165" s="69">
        <v>0</v>
      </c>
    </row>
    <row r="166" spans="1:10" ht="13.5" thickBot="1">
      <c r="A166" s="204">
        <v>41</v>
      </c>
      <c r="B166" s="165">
        <v>630</v>
      </c>
      <c r="C166" s="1" t="s">
        <v>84</v>
      </c>
      <c r="D166" s="39">
        <v>1562.64</v>
      </c>
      <c r="E166" s="39">
        <v>1776</v>
      </c>
      <c r="F166" s="143">
        <v>1870</v>
      </c>
      <c r="G166" s="39">
        <v>1297.41</v>
      </c>
      <c r="H166" s="115">
        <v>1420</v>
      </c>
      <c r="I166" s="44">
        <v>1870</v>
      </c>
      <c r="J166" s="69">
        <v>1870</v>
      </c>
    </row>
    <row r="167" spans="1:10" ht="13.5" thickBot="1">
      <c r="A167" s="87" t="s">
        <v>116</v>
      </c>
      <c r="B167" s="88"/>
      <c r="C167" s="88"/>
      <c r="D167" s="85">
        <f>SUM(D168+D169)</f>
        <v>0</v>
      </c>
      <c r="E167" s="84">
        <f>SUM(E168+E169)</f>
        <v>7985</v>
      </c>
      <c r="F167" s="85">
        <f>SUM(F168+F169)</f>
        <v>1075</v>
      </c>
      <c r="G167" s="84">
        <f>SUM(G168+G169)</f>
        <v>455.4</v>
      </c>
      <c r="H167" s="85">
        <f>SUM(H168+H169)</f>
        <v>0</v>
      </c>
      <c r="I167" s="85">
        <f>SUM(I169+I168)</f>
        <v>0</v>
      </c>
      <c r="J167" s="86">
        <f>SUM(J169+J168)</f>
        <v>0</v>
      </c>
    </row>
    <row r="168" spans="1:10" ht="12.75">
      <c r="A168" s="199">
        <v>41</v>
      </c>
      <c r="B168" s="165">
        <v>630</v>
      </c>
      <c r="C168" s="1" t="s">
        <v>84</v>
      </c>
      <c r="D168" s="44">
        <v>0</v>
      </c>
      <c r="E168" s="44">
        <v>0</v>
      </c>
      <c r="F168" s="258">
        <v>830</v>
      </c>
      <c r="G168" s="44">
        <v>455.4</v>
      </c>
      <c r="H168" s="117">
        <v>0</v>
      </c>
      <c r="I168" s="44">
        <v>0</v>
      </c>
      <c r="J168" s="69">
        <v>0</v>
      </c>
    </row>
    <row r="169" spans="1:10" ht="13.5" thickBot="1">
      <c r="A169" s="245">
        <v>111</v>
      </c>
      <c r="B169" s="168">
        <v>630</v>
      </c>
      <c r="C169" s="2" t="s">
        <v>84</v>
      </c>
      <c r="D169" s="71">
        <v>0</v>
      </c>
      <c r="E169" s="71">
        <v>7985</v>
      </c>
      <c r="F169" s="263">
        <v>245</v>
      </c>
      <c r="G169" s="71">
        <v>0</v>
      </c>
      <c r="H169" s="247">
        <v>0</v>
      </c>
      <c r="I169" s="71">
        <v>0</v>
      </c>
      <c r="J169" s="239">
        <v>0</v>
      </c>
    </row>
    <row r="170" spans="1:10" ht="13.5" thickBot="1">
      <c r="A170" s="87" t="s">
        <v>65</v>
      </c>
      <c r="B170" s="88"/>
      <c r="C170" s="88"/>
      <c r="D170" s="84">
        <f aca="true" t="shared" si="6" ref="D170:J170">SUM(D171:D171)</f>
        <v>2493.78</v>
      </c>
      <c r="E170" s="84">
        <f t="shared" si="6"/>
        <v>2500</v>
      </c>
      <c r="F170" s="84">
        <f t="shared" si="6"/>
        <v>3000</v>
      </c>
      <c r="G170" s="84">
        <f t="shared" si="6"/>
        <v>3000</v>
      </c>
      <c r="H170" s="84">
        <f t="shared" si="6"/>
        <v>4000</v>
      </c>
      <c r="I170" s="84">
        <f t="shared" si="6"/>
        <v>4500</v>
      </c>
      <c r="J170" s="86">
        <f t="shared" si="6"/>
        <v>4500</v>
      </c>
    </row>
    <row r="171" spans="1:10" ht="13.5" thickBot="1">
      <c r="A171" s="200">
        <v>41</v>
      </c>
      <c r="B171" s="169">
        <v>640</v>
      </c>
      <c r="C171" s="9" t="s">
        <v>89</v>
      </c>
      <c r="D171" s="45">
        <v>2493.78</v>
      </c>
      <c r="E171" s="45">
        <v>2500</v>
      </c>
      <c r="F171" s="256">
        <v>3000</v>
      </c>
      <c r="G171" s="45">
        <v>3000</v>
      </c>
      <c r="H171" s="122">
        <v>4000</v>
      </c>
      <c r="I171" s="45">
        <v>4500</v>
      </c>
      <c r="J171" s="78">
        <v>4500</v>
      </c>
    </row>
    <row r="172" spans="1:10" ht="13.5" hidden="1" thickBot="1">
      <c r="A172" s="87" t="s">
        <v>70</v>
      </c>
      <c r="B172" s="88"/>
      <c r="C172" s="88"/>
      <c r="D172" s="84">
        <f aca="true" t="shared" si="7" ref="D172:J172">SUM(D174:D179)</f>
        <v>19335</v>
      </c>
      <c r="E172" s="84">
        <f t="shared" si="7"/>
        <v>21377.68</v>
      </c>
      <c r="F172" s="84">
        <f t="shared" si="7"/>
        <v>19594</v>
      </c>
      <c r="G172" s="84">
        <f t="shared" si="7"/>
        <v>21250.99</v>
      </c>
      <c r="H172" s="128">
        <f t="shared" si="7"/>
        <v>33454</v>
      </c>
      <c r="I172" s="84">
        <f t="shared" si="7"/>
        <v>22033</v>
      </c>
      <c r="J172" s="86">
        <f t="shared" si="7"/>
        <v>18594</v>
      </c>
    </row>
    <row r="173" spans="1:10" ht="13.5" hidden="1" thickBot="1">
      <c r="A173" s="21" t="s">
        <v>26</v>
      </c>
      <c r="B173" s="22"/>
      <c r="C173" s="22" t="s">
        <v>39</v>
      </c>
      <c r="D173" s="57"/>
      <c r="E173" s="43"/>
      <c r="F173" s="57"/>
      <c r="G173" s="57"/>
      <c r="H173" s="38"/>
      <c r="I173" s="43"/>
      <c r="J173" s="46"/>
    </row>
    <row r="174" spans="1:10" ht="13.5" hidden="1" thickBot="1">
      <c r="A174" s="13">
        <v>41</v>
      </c>
      <c r="B174" s="72">
        <v>632001</v>
      </c>
      <c r="C174" s="7" t="s">
        <v>50</v>
      </c>
      <c r="D174" s="55">
        <v>2668.06</v>
      </c>
      <c r="E174" s="44">
        <v>2399.8</v>
      </c>
      <c r="F174" s="44">
        <v>2500</v>
      </c>
      <c r="G174" s="56">
        <v>2856.41</v>
      </c>
      <c r="H174" s="123">
        <v>5200</v>
      </c>
      <c r="I174" s="44">
        <v>2900</v>
      </c>
      <c r="J174" s="47">
        <v>2900</v>
      </c>
    </row>
    <row r="175" spans="1:10" ht="13.5" hidden="1" thickBot="1">
      <c r="A175" s="14"/>
      <c r="B175" s="8">
        <v>632001</v>
      </c>
      <c r="C175" s="1" t="s">
        <v>35</v>
      </c>
      <c r="D175" s="56"/>
      <c r="E175" s="44"/>
      <c r="F175" s="44"/>
      <c r="G175" s="56"/>
      <c r="H175" s="115"/>
      <c r="I175" s="44"/>
      <c r="J175" s="47"/>
    </row>
    <row r="176" spans="1:10" ht="13.5" hidden="1" thickBot="1">
      <c r="A176" s="23"/>
      <c r="B176" s="74">
        <v>637004</v>
      </c>
      <c r="C176" s="9"/>
      <c r="D176" s="63"/>
      <c r="E176" s="45"/>
      <c r="F176" s="45"/>
      <c r="G176" s="63"/>
      <c r="H176" s="116"/>
      <c r="I176" s="45"/>
      <c r="J176" s="48"/>
    </row>
    <row r="177" spans="1:10" ht="13.5" thickBot="1">
      <c r="A177" s="87" t="s">
        <v>70</v>
      </c>
      <c r="B177" s="88"/>
      <c r="C177" s="145"/>
      <c r="D177" s="108">
        <f aca="true" t="shared" si="8" ref="D177:J177">SUM(D178:D178)</f>
        <v>5033.47</v>
      </c>
      <c r="E177" s="146">
        <f t="shared" si="8"/>
        <v>6188.94</v>
      </c>
      <c r="F177" s="108">
        <f t="shared" si="8"/>
        <v>5247</v>
      </c>
      <c r="G177" s="108">
        <f t="shared" si="8"/>
        <v>5897.29</v>
      </c>
      <c r="H177" s="149">
        <f t="shared" si="8"/>
        <v>10827</v>
      </c>
      <c r="I177" s="108">
        <f t="shared" si="8"/>
        <v>7847</v>
      </c>
      <c r="J177" s="148">
        <f t="shared" si="8"/>
        <v>7847</v>
      </c>
    </row>
    <row r="178" spans="1:10" ht="13.5" thickBot="1">
      <c r="A178" s="203">
        <v>41</v>
      </c>
      <c r="B178" s="164">
        <v>630</v>
      </c>
      <c r="C178" s="36" t="s">
        <v>84</v>
      </c>
      <c r="D178" s="70">
        <v>5033.47</v>
      </c>
      <c r="E178" s="70">
        <v>6188.94</v>
      </c>
      <c r="F178" s="257">
        <v>5247</v>
      </c>
      <c r="G178" s="70">
        <v>5897.29</v>
      </c>
      <c r="H178" s="114">
        <v>10827</v>
      </c>
      <c r="I178" s="43">
        <v>7847</v>
      </c>
      <c r="J178" s="46">
        <v>7847</v>
      </c>
    </row>
    <row r="179" spans="1:10" ht="13.5" hidden="1" thickBot="1">
      <c r="A179" s="14">
        <v>41</v>
      </c>
      <c r="B179" s="8">
        <v>717002</v>
      </c>
      <c r="C179" s="1" t="s">
        <v>8</v>
      </c>
      <c r="D179" s="44">
        <v>6600</v>
      </c>
      <c r="E179" s="56">
        <v>6600</v>
      </c>
      <c r="F179" s="44">
        <v>6600</v>
      </c>
      <c r="G179" s="56">
        <v>6600</v>
      </c>
      <c r="H179" s="115">
        <v>6600</v>
      </c>
      <c r="I179" s="44">
        <v>3439</v>
      </c>
      <c r="J179" s="47">
        <v>0</v>
      </c>
    </row>
    <row r="180" spans="1:10" ht="13.5" hidden="1" thickBot="1">
      <c r="A180" s="21" t="s">
        <v>27</v>
      </c>
      <c r="B180" s="28">
        <v>716</v>
      </c>
      <c r="C180" s="28" t="s">
        <v>28</v>
      </c>
      <c r="D180" s="44"/>
      <c r="E180" s="56"/>
      <c r="F180" s="56"/>
      <c r="G180" s="56"/>
      <c r="H180" s="38"/>
      <c r="I180" s="44"/>
      <c r="J180" s="47"/>
    </row>
    <row r="181" spans="1:10" ht="13.5" hidden="1" thickBot="1">
      <c r="A181" s="14" t="s">
        <v>29</v>
      </c>
      <c r="B181" s="29">
        <v>716</v>
      </c>
      <c r="C181" s="29" t="s">
        <v>10</v>
      </c>
      <c r="D181" s="44"/>
      <c r="E181" s="56"/>
      <c r="F181" s="56"/>
      <c r="G181" s="56"/>
      <c r="H181" s="39"/>
      <c r="I181" s="44"/>
      <c r="J181" s="47"/>
    </row>
    <row r="182" spans="1:10" ht="13.5" hidden="1" thickBot="1">
      <c r="A182" s="14" t="s">
        <v>30</v>
      </c>
      <c r="B182" s="29"/>
      <c r="C182" s="29" t="s">
        <v>38</v>
      </c>
      <c r="D182" s="44"/>
      <c r="E182" s="56"/>
      <c r="F182" s="56"/>
      <c r="G182" s="56"/>
      <c r="H182" s="39"/>
      <c r="I182" s="44"/>
      <c r="J182" s="47"/>
    </row>
    <row r="183" spans="1:10" ht="13.5" hidden="1" thickBot="1">
      <c r="A183" s="14" t="s">
        <v>31</v>
      </c>
      <c r="B183" s="29"/>
      <c r="C183" s="29" t="s">
        <v>37</v>
      </c>
      <c r="D183" s="44"/>
      <c r="E183" s="56"/>
      <c r="F183" s="56"/>
      <c r="G183" s="56"/>
      <c r="H183" s="39"/>
      <c r="I183" s="44"/>
      <c r="J183" s="47"/>
    </row>
    <row r="184" spans="1:10" ht="13.5" hidden="1" thickBot="1">
      <c r="A184" s="14" t="s">
        <v>32</v>
      </c>
      <c r="B184" s="29">
        <v>717002</v>
      </c>
      <c r="C184" s="29" t="s">
        <v>8</v>
      </c>
      <c r="D184" s="44"/>
      <c r="E184" s="56"/>
      <c r="F184" s="56"/>
      <c r="G184" s="56"/>
      <c r="H184" s="39"/>
      <c r="I184" s="44"/>
      <c r="J184" s="47"/>
    </row>
    <row r="185" spans="1:10" ht="13.5" hidden="1" thickBot="1">
      <c r="A185" s="15" t="s">
        <v>33</v>
      </c>
      <c r="B185" s="30">
        <v>717002</v>
      </c>
      <c r="C185" s="30" t="s">
        <v>8</v>
      </c>
      <c r="D185" s="45"/>
      <c r="E185" s="63"/>
      <c r="F185" s="63"/>
      <c r="G185" s="63"/>
      <c r="H185" s="40"/>
      <c r="I185" s="45"/>
      <c r="J185" s="48"/>
    </row>
    <row r="186" spans="1:10" ht="13.5" thickBot="1">
      <c r="A186" s="87" t="s">
        <v>103</v>
      </c>
      <c r="B186" s="88"/>
      <c r="C186" s="88"/>
      <c r="D186" s="84">
        <f>SUM(D187)</f>
        <v>58.8</v>
      </c>
      <c r="E186" s="84">
        <f aca="true" t="shared" si="9" ref="E186:J186">SUM(E187)</f>
        <v>58.8</v>
      </c>
      <c r="F186" s="84">
        <f t="shared" si="9"/>
        <v>1560</v>
      </c>
      <c r="G186" s="84">
        <f>SUM(G187+G192)</f>
        <v>2666.2999999999997</v>
      </c>
      <c r="H186" s="84">
        <f t="shared" si="9"/>
        <v>124</v>
      </c>
      <c r="I186" s="84">
        <f t="shared" si="9"/>
        <v>180</v>
      </c>
      <c r="J186" s="86">
        <f t="shared" si="9"/>
        <v>180</v>
      </c>
    </row>
    <row r="187" spans="1:10" ht="12.75">
      <c r="A187" s="209">
        <v>41</v>
      </c>
      <c r="B187" s="171">
        <v>630</v>
      </c>
      <c r="C187" s="107" t="s">
        <v>84</v>
      </c>
      <c r="D187" s="97">
        <v>58.8</v>
      </c>
      <c r="E187" s="97">
        <v>58.8</v>
      </c>
      <c r="F187" s="97">
        <v>1560</v>
      </c>
      <c r="G187" s="97">
        <v>87.7</v>
      </c>
      <c r="H187" s="126">
        <v>124</v>
      </c>
      <c r="I187" s="97">
        <v>180</v>
      </c>
      <c r="J187" s="99">
        <v>180</v>
      </c>
    </row>
    <row r="188" spans="1:10" ht="13.5" hidden="1" thickBot="1">
      <c r="A188" s="31">
        <v>41</v>
      </c>
      <c r="B188" s="101">
        <v>637012</v>
      </c>
      <c r="C188" s="102" t="s">
        <v>51</v>
      </c>
      <c r="D188" s="103">
        <v>53.9</v>
      </c>
      <c r="E188" s="104">
        <v>53.9</v>
      </c>
      <c r="F188" s="90">
        <v>54</v>
      </c>
      <c r="G188" s="105">
        <v>58.9</v>
      </c>
      <c r="H188" s="127">
        <v>60</v>
      </c>
      <c r="I188" s="104">
        <v>60</v>
      </c>
      <c r="J188" s="106">
        <v>60</v>
      </c>
    </row>
    <row r="189" spans="1:10" ht="12.75" customHeight="1" hidden="1">
      <c r="A189" s="31" t="s">
        <v>25</v>
      </c>
      <c r="B189" s="32">
        <v>637012</v>
      </c>
      <c r="C189" s="32" t="s">
        <v>5</v>
      </c>
      <c r="D189" s="62"/>
      <c r="E189" s="44"/>
      <c r="F189" s="56"/>
      <c r="G189" s="56"/>
      <c r="H189" s="37"/>
      <c r="I189" s="44"/>
      <c r="J189" s="47"/>
    </row>
    <row r="190" spans="1:10" ht="13.5" hidden="1" thickBot="1">
      <c r="A190" s="383" t="s">
        <v>2</v>
      </c>
      <c r="B190" s="385" t="s">
        <v>1</v>
      </c>
      <c r="C190" s="385" t="s">
        <v>3</v>
      </c>
      <c r="D190" s="59"/>
      <c r="E190" s="52"/>
      <c r="F190" s="91"/>
      <c r="G190" s="91"/>
      <c r="H190" s="100"/>
      <c r="I190" s="52"/>
      <c r="J190" s="49"/>
    </row>
    <row r="191" spans="1:10" ht="12.75" customHeight="1" hidden="1">
      <c r="A191" s="384"/>
      <c r="B191" s="386"/>
      <c r="C191" s="386"/>
      <c r="D191" s="60"/>
      <c r="E191" s="53"/>
      <c r="F191" s="60"/>
      <c r="G191" s="60"/>
      <c r="H191" s="328"/>
      <c r="I191" s="53"/>
      <c r="J191" s="50"/>
    </row>
    <row r="192" spans="1:10" ht="12.75" customHeight="1" thickBot="1">
      <c r="A192" s="250">
        <v>46</v>
      </c>
      <c r="B192" s="251">
        <v>710</v>
      </c>
      <c r="C192" s="329" t="s">
        <v>86</v>
      </c>
      <c r="D192" s="330">
        <v>0</v>
      </c>
      <c r="E192" s="330">
        <v>0</v>
      </c>
      <c r="F192" s="331">
        <v>0</v>
      </c>
      <c r="G192" s="330">
        <v>2578.6</v>
      </c>
      <c r="H192" s="337">
        <v>0</v>
      </c>
      <c r="I192" s="330">
        <v>0</v>
      </c>
      <c r="J192" s="338">
        <v>0</v>
      </c>
    </row>
    <row r="193" spans="1:10" ht="13.5" thickBot="1">
      <c r="A193" s="87" t="s">
        <v>102</v>
      </c>
      <c r="B193" s="88"/>
      <c r="C193" s="88"/>
      <c r="D193" s="84">
        <f aca="true" t="shared" si="10" ref="D193:J193">SUM(D194)</f>
        <v>0</v>
      </c>
      <c r="E193" s="84">
        <f t="shared" si="10"/>
        <v>0</v>
      </c>
      <c r="F193" s="84">
        <f t="shared" si="10"/>
        <v>400</v>
      </c>
      <c r="G193" s="84">
        <f t="shared" si="10"/>
        <v>0</v>
      </c>
      <c r="H193" s="84">
        <f t="shared" si="10"/>
        <v>0</v>
      </c>
      <c r="I193" s="84">
        <f t="shared" si="10"/>
        <v>0</v>
      </c>
      <c r="J193" s="86">
        <f t="shared" si="10"/>
        <v>0</v>
      </c>
    </row>
    <row r="194" spans="1:10" ht="13.5" thickBot="1">
      <c r="A194" s="212">
        <v>41</v>
      </c>
      <c r="B194" s="191">
        <v>630</v>
      </c>
      <c r="C194" s="194" t="s">
        <v>84</v>
      </c>
      <c r="D194" s="192">
        <v>0</v>
      </c>
      <c r="E194" s="192">
        <v>0</v>
      </c>
      <c r="F194" s="192">
        <v>400</v>
      </c>
      <c r="G194" s="192">
        <v>0</v>
      </c>
      <c r="H194" s="195">
        <v>0</v>
      </c>
      <c r="I194" s="192">
        <v>0</v>
      </c>
      <c r="J194" s="193">
        <v>0</v>
      </c>
    </row>
    <row r="195" spans="1:10" ht="13.5" thickBot="1">
      <c r="A195" s="87" t="s">
        <v>71</v>
      </c>
      <c r="B195" s="88"/>
      <c r="C195" s="88"/>
      <c r="D195" s="84">
        <f aca="true" t="shared" si="11" ref="D195:J195">SUM(D197:D225)</f>
        <v>51329.59000000001</v>
      </c>
      <c r="E195" s="84">
        <f t="shared" si="11"/>
        <v>85552.11</v>
      </c>
      <c r="F195" s="84">
        <f t="shared" si="11"/>
        <v>94837</v>
      </c>
      <c r="G195" s="84">
        <f t="shared" si="11"/>
        <v>94082.41000000002</v>
      </c>
      <c r="H195" s="84">
        <f>SUM(H197:H225)</f>
        <v>121697</v>
      </c>
      <c r="I195" s="84">
        <f t="shared" si="11"/>
        <v>116660</v>
      </c>
      <c r="J195" s="86">
        <f t="shared" si="11"/>
        <v>117660</v>
      </c>
    </row>
    <row r="196" spans="1:10" ht="12.75" hidden="1">
      <c r="A196" s="33">
        <v>41</v>
      </c>
      <c r="B196" s="75">
        <v>611</v>
      </c>
      <c r="C196" s="7" t="s">
        <v>47</v>
      </c>
      <c r="D196" s="43">
        <v>18409.61</v>
      </c>
      <c r="E196" s="57">
        <v>21095.8</v>
      </c>
      <c r="F196" s="123">
        <v>21400</v>
      </c>
      <c r="G196" s="57"/>
      <c r="H196" s="123">
        <v>21400</v>
      </c>
      <c r="I196" s="70">
        <v>22100</v>
      </c>
      <c r="J196" s="76">
        <v>22100</v>
      </c>
    </row>
    <row r="197" spans="1:10" ht="12.75">
      <c r="A197" s="206">
        <v>41</v>
      </c>
      <c r="B197" s="172">
        <v>610</v>
      </c>
      <c r="C197" s="36" t="s">
        <v>82</v>
      </c>
      <c r="D197" s="44">
        <v>26236.38</v>
      </c>
      <c r="E197" s="44">
        <v>29857.63</v>
      </c>
      <c r="F197" s="144">
        <v>39045</v>
      </c>
      <c r="G197" s="44">
        <v>40032.18</v>
      </c>
      <c r="H197" s="114">
        <v>44905</v>
      </c>
      <c r="I197" s="43">
        <v>49726</v>
      </c>
      <c r="J197" s="46">
        <v>49726</v>
      </c>
    </row>
    <row r="198" spans="1:10" ht="12.75">
      <c r="A198" s="205">
        <v>41</v>
      </c>
      <c r="B198" s="173">
        <v>620</v>
      </c>
      <c r="C198" s="1" t="s">
        <v>83</v>
      </c>
      <c r="D198" s="44">
        <v>11752.75</v>
      </c>
      <c r="E198" s="44">
        <v>11575.54</v>
      </c>
      <c r="F198" s="143">
        <v>14735</v>
      </c>
      <c r="G198" s="44">
        <v>15199.86</v>
      </c>
      <c r="H198" s="115">
        <v>16570</v>
      </c>
      <c r="I198" s="44">
        <v>18228</v>
      </c>
      <c r="J198" s="47">
        <v>18228</v>
      </c>
    </row>
    <row r="199" spans="1:10" ht="12.75">
      <c r="A199" s="205">
        <v>41</v>
      </c>
      <c r="B199" s="173">
        <v>630</v>
      </c>
      <c r="C199" s="1" t="s">
        <v>84</v>
      </c>
      <c r="D199" s="44">
        <v>4118.14</v>
      </c>
      <c r="E199" s="44">
        <v>4906.43</v>
      </c>
      <c r="F199" s="143">
        <v>5671</v>
      </c>
      <c r="G199" s="44">
        <v>5062.28</v>
      </c>
      <c r="H199" s="115">
        <v>5456</v>
      </c>
      <c r="I199" s="44">
        <v>5405</v>
      </c>
      <c r="J199" s="47">
        <v>5405</v>
      </c>
    </row>
    <row r="200" spans="1:10" ht="12.75">
      <c r="A200" s="205">
        <v>41</v>
      </c>
      <c r="B200" s="173">
        <v>640</v>
      </c>
      <c r="C200" s="1" t="s">
        <v>89</v>
      </c>
      <c r="D200" s="44">
        <v>0</v>
      </c>
      <c r="E200" s="44">
        <v>2208</v>
      </c>
      <c r="F200" s="143">
        <v>128</v>
      </c>
      <c r="G200" s="44">
        <v>118</v>
      </c>
      <c r="H200" s="115">
        <v>148</v>
      </c>
      <c r="I200" s="44">
        <v>128</v>
      </c>
      <c r="J200" s="47">
        <v>128</v>
      </c>
    </row>
    <row r="201" spans="1:10" ht="12.75">
      <c r="A201" s="205">
        <v>41</v>
      </c>
      <c r="B201" s="173">
        <v>710</v>
      </c>
      <c r="C201" s="1" t="s">
        <v>86</v>
      </c>
      <c r="D201" s="44">
        <v>0</v>
      </c>
      <c r="E201" s="44">
        <v>1610</v>
      </c>
      <c r="F201" s="143">
        <v>0</v>
      </c>
      <c r="G201" s="44">
        <v>0</v>
      </c>
      <c r="H201" s="115">
        <v>1000</v>
      </c>
      <c r="I201" s="44">
        <v>0</v>
      </c>
      <c r="J201" s="47">
        <v>1000</v>
      </c>
    </row>
    <row r="202" spans="1:10" ht="12.75">
      <c r="A202" s="205">
        <v>46</v>
      </c>
      <c r="B202" s="173">
        <v>710</v>
      </c>
      <c r="C202" s="1" t="s">
        <v>86</v>
      </c>
      <c r="D202" s="44">
        <v>0</v>
      </c>
      <c r="E202" s="44">
        <v>0</v>
      </c>
      <c r="F202" s="143">
        <v>0</v>
      </c>
      <c r="G202" s="44">
        <v>0</v>
      </c>
      <c r="H202" s="115">
        <v>11000</v>
      </c>
      <c r="I202" s="44">
        <v>0</v>
      </c>
      <c r="J202" s="47">
        <v>0</v>
      </c>
    </row>
    <row r="203" spans="1:10" ht="12.75">
      <c r="A203" s="205">
        <v>111</v>
      </c>
      <c r="B203" s="173">
        <v>610</v>
      </c>
      <c r="C203" s="1" t="s">
        <v>82</v>
      </c>
      <c r="D203" s="44">
        <v>7875.6</v>
      </c>
      <c r="E203" s="44">
        <v>316.76</v>
      </c>
      <c r="F203" s="143">
        <v>690</v>
      </c>
      <c r="G203" s="44">
        <v>747.35</v>
      </c>
      <c r="H203" s="115">
        <v>0</v>
      </c>
      <c r="I203" s="44">
        <v>0</v>
      </c>
      <c r="J203" s="47">
        <v>0</v>
      </c>
    </row>
    <row r="204" spans="1:10" ht="12.75">
      <c r="A204" s="205">
        <v>111</v>
      </c>
      <c r="B204" s="173">
        <v>630</v>
      </c>
      <c r="C204" s="1" t="s">
        <v>84</v>
      </c>
      <c r="D204" s="44">
        <v>168.08</v>
      </c>
      <c r="E204" s="44">
        <v>1341.24</v>
      </c>
      <c r="F204" s="143">
        <v>1401</v>
      </c>
      <c r="G204" s="44">
        <v>2144.65</v>
      </c>
      <c r="H204" s="115">
        <v>4495</v>
      </c>
      <c r="I204" s="44">
        <v>5050</v>
      </c>
      <c r="J204" s="47">
        <v>5050</v>
      </c>
    </row>
    <row r="205" spans="1:10" ht="12.75">
      <c r="A205" s="206" t="s">
        <v>119</v>
      </c>
      <c r="B205" s="172">
        <v>610</v>
      </c>
      <c r="C205" s="36" t="s">
        <v>82</v>
      </c>
      <c r="D205" s="44">
        <v>0</v>
      </c>
      <c r="E205" s="44">
        <v>7478.26</v>
      </c>
      <c r="F205" s="144">
        <v>5611</v>
      </c>
      <c r="G205" s="44">
        <v>13327.08</v>
      </c>
      <c r="H205" s="114">
        <v>0</v>
      </c>
      <c r="I205" s="43">
        <v>0</v>
      </c>
      <c r="J205" s="46">
        <v>0</v>
      </c>
    </row>
    <row r="206" spans="1:10" ht="12.75">
      <c r="A206" s="206" t="s">
        <v>119</v>
      </c>
      <c r="B206" s="172">
        <v>620</v>
      </c>
      <c r="C206" s="36" t="s">
        <v>83</v>
      </c>
      <c r="D206" s="44">
        <v>0</v>
      </c>
      <c r="E206" s="44">
        <v>2613.53</v>
      </c>
      <c r="F206" s="144">
        <v>1965</v>
      </c>
      <c r="G206" s="44">
        <v>4652</v>
      </c>
      <c r="H206" s="114">
        <v>0</v>
      </c>
      <c r="I206" s="43">
        <v>0</v>
      </c>
      <c r="J206" s="46">
        <v>0</v>
      </c>
    </row>
    <row r="207" spans="1:10" ht="12.75">
      <c r="A207" s="206" t="s">
        <v>119</v>
      </c>
      <c r="B207" s="172">
        <v>630</v>
      </c>
      <c r="C207" s="36" t="s">
        <v>84</v>
      </c>
      <c r="D207" s="44">
        <v>0</v>
      </c>
      <c r="E207" s="44">
        <v>0</v>
      </c>
      <c r="F207" s="144">
        <v>0</v>
      </c>
      <c r="G207" s="44">
        <v>231.21</v>
      </c>
      <c r="H207" s="114">
        <v>0</v>
      </c>
      <c r="I207" s="43">
        <v>0</v>
      </c>
      <c r="J207" s="46">
        <v>0</v>
      </c>
    </row>
    <row r="208" spans="1:10" ht="12.75">
      <c r="A208" s="206" t="s">
        <v>119</v>
      </c>
      <c r="B208" s="172">
        <v>640</v>
      </c>
      <c r="C208" s="36" t="s">
        <v>89</v>
      </c>
      <c r="D208" s="44">
        <v>0</v>
      </c>
      <c r="E208" s="44">
        <v>0</v>
      </c>
      <c r="F208" s="144">
        <v>0</v>
      </c>
      <c r="G208" s="44">
        <v>357</v>
      </c>
      <c r="H208" s="114">
        <v>0</v>
      </c>
      <c r="I208" s="43">
        <v>0</v>
      </c>
      <c r="J208" s="46">
        <v>0</v>
      </c>
    </row>
    <row r="209" spans="1:10" ht="12.75">
      <c r="A209" s="206" t="s">
        <v>120</v>
      </c>
      <c r="B209" s="172">
        <v>610</v>
      </c>
      <c r="C209" s="36" t="s">
        <v>82</v>
      </c>
      <c r="D209" s="44">
        <v>0</v>
      </c>
      <c r="E209" s="44">
        <v>2370.59</v>
      </c>
      <c r="F209" s="144">
        <v>0</v>
      </c>
      <c r="G209" s="44">
        <v>2224.72</v>
      </c>
      <c r="H209" s="114">
        <v>0</v>
      </c>
      <c r="I209" s="43">
        <v>0</v>
      </c>
      <c r="J209" s="46">
        <v>0</v>
      </c>
    </row>
    <row r="210" spans="1:10" ht="12.75">
      <c r="A210" s="206" t="s">
        <v>120</v>
      </c>
      <c r="B210" s="172">
        <v>620</v>
      </c>
      <c r="C210" s="36" t="s">
        <v>83</v>
      </c>
      <c r="D210" s="44">
        <v>0</v>
      </c>
      <c r="E210" s="44">
        <v>828.4</v>
      </c>
      <c r="F210" s="144">
        <v>0</v>
      </c>
      <c r="G210" s="44">
        <v>776.71</v>
      </c>
      <c r="H210" s="114">
        <v>0</v>
      </c>
      <c r="I210" s="43">
        <v>0</v>
      </c>
      <c r="J210" s="46">
        <v>0</v>
      </c>
    </row>
    <row r="211" spans="1:10" ht="12.75">
      <c r="A211" s="206" t="s">
        <v>120</v>
      </c>
      <c r="B211" s="172">
        <v>630</v>
      </c>
      <c r="C211" s="36" t="s">
        <v>84</v>
      </c>
      <c r="D211" s="44">
        <v>0</v>
      </c>
      <c r="E211" s="44">
        <v>70.36</v>
      </c>
      <c r="F211" s="144">
        <v>0</v>
      </c>
      <c r="G211" s="44">
        <v>40.8</v>
      </c>
      <c r="H211" s="114">
        <v>0</v>
      </c>
      <c r="I211" s="43">
        <v>0</v>
      </c>
      <c r="J211" s="46">
        <v>0</v>
      </c>
    </row>
    <row r="212" spans="1:10" ht="12.75">
      <c r="A212" s="206" t="s">
        <v>120</v>
      </c>
      <c r="B212" s="172">
        <v>640</v>
      </c>
      <c r="C212" s="36" t="s">
        <v>89</v>
      </c>
      <c r="D212" s="44">
        <v>0</v>
      </c>
      <c r="E212" s="44">
        <v>0</v>
      </c>
      <c r="F212" s="144">
        <v>0</v>
      </c>
      <c r="G212" s="44">
        <v>60</v>
      </c>
      <c r="H212" s="114">
        <v>0</v>
      </c>
      <c r="I212" s="43">
        <v>0</v>
      </c>
      <c r="J212" s="46">
        <v>0</v>
      </c>
    </row>
    <row r="213" spans="1:10" ht="12.75">
      <c r="A213" s="206" t="s">
        <v>121</v>
      </c>
      <c r="B213" s="172">
        <v>610</v>
      </c>
      <c r="C213" s="36" t="s">
        <v>82</v>
      </c>
      <c r="D213" s="44">
        <v>0</v>
      </c>
      <c r="E213" s="44">
        <v>1626.33</v>
      </c>
      <c r="F213" s="144">
        <v>2292</v>
      </c>
      <c r="G213" s="44">
        <v>1682.59</v>
      </c>
      <c r="H213" s="114">
        <v>0</v>
      </c>
      <c r="I213" s="43">
        <v>0</v>
      </c>
      <c r="J213" s="46">
        <v>0</v>
      </c>
    </row>
    <row r="214" spans="1:10" ht="12.75">
      <c r="A214" s="206" t="s">
        <v>121</v>
      </c>
      <c r="B214" s="172">
        <v>620</v>
      </c>
      <c r="C214" s="36" t="s">
        <v>83</v>
      </c>
      <c r="D214" s="44">
        <v>0</v>
      </c>
      <c r="E214" s="44">
        <v>568.3</v>
      </c>
      <c r="F214" s="144">
        <v>804</v>
      </c>
      <c r="G214" s="44">
        <v>586.61</v>
      </c>
      <c r="H214" s="114">
        <v>0</v>
      </c>
      <c r="I214" s="43">
        <v>0</v>
      </c>
      <c r="J214" s="46">
        <v>0</v>
      </c>
    </row>
    <row r="215" spans="1:10" ht="12.75">
      <c r="A215" s="206" t="s">
        <v>121</v>
      </c>
      <c r="B215" s="172">
        <v>630</v>
      </c>
      <c r="C215" s="36" t="s">
        <v>84</v>
      </c>
      <c r="D215" s="44">
        <v>0</v>
      </c>
      <c r="E215" s="44">
        <v>70.96</v>
      </c>
      <c r="F215" s="144">
        <v>0</v>
      </c>
      <c r="G215" s="44">
        <v>27.99</v>
      </c>
      <c r="H215" s="114">
        <v>0</v>
      </c>
      <c r="I215" s="43">
        <v>0</v>
      </c>
      <c r="J215" s="46">
        <v>0</v>
      </c>
    </row>
    <row r="216" spans="1:10" ht="12.75">
      <c r="A216" s="248" t="s">
        <v>121</v>
      </c>
      <c r="B216" s="173">
        <v>640</v>
      </c>
      <c r="C216" s="1" t="s">
        <v>89</v>
      </c>
      <c r="D216" s="44">
        <v>0</v>
      </c>
      <c r="E216" s="44">
        <v>0</v>
      </c>
      <c r="F216" s="140">
        <v>0</v>
      </c>
      <c r="G216" s="44">
        <v>48.97</v>
      </c>
      <c r="H216" s="117">
        <v>0</v>
      </c>
      <c r="I216" s="44">
        <v>0</v>
      </c>
      <c r="J216" s="69">
        <v>0</v>
      </c>
    </row>
    <row r="217" spans="1:10" ht="12.75">
      <c r="A217" s="248" t="s">
        <v>62</v>
      </c>
      <c r="B217" s="173">
        <v>610</v>
      </c>
      <c r="C217" s="1" t="s">
        <v>82</v>
      </c>
      <c r="D217" s="44">
        <v>673.14</v>
      </c>
      <c r="E217" s="44">
        <v>11480.49</v>
      </c>
      <c r="F217" s="140">
        <v>13323</v>
      </c>
      <c r="G217" s="44">
        <v>3970.32</v>
      </c>
      <c r="H217" s="117">
        <v>22937</v>
      </c>
      <c r="I217" s="44">
        <v>22937</v>
      </c>
      <c r="J217" s="69">
        <v>22937</v>
      </c>
    </row>
    <row r="218" spans="1:10" ht="12.75">
      <c r="A218" s="248" t="s">
        <v>62</v>
      </c>
      <c r="B218" s="173">
        <v>620</v>
      </c>
      <c r="C218" s="1" t="s">
        <v>83</v>
      </c>
      <c r="D218" s="44">
        <v>235.23</v>
      </c>
      <c r="E218" s="44">
        <v>4012.14</v>
      </c>
      <c r="F218" s="140">
        <v>4660</v>
      </c>
      <c r="G218" s="44">
        <v>1387.62</v>
      </c>
      <c r="H218" s="117">
        <v>8056</v>
      </c>
      <c r="I218" s="44">
        <v>8056</v>
      </c>
      <c r="J218" s="69">
        <v>8056</v>
      </c>
    </row>
    <row r="219" spans="1:10" ht="12.75">
      <c r="A219" s="248" t="s">
        <v>62</v>
      </c>
      <c r="B219" s="173">
        <v>630</v>
      </c>
      <c r="C219" s="1" t="s">
        <v>84</v>
      </c>
      <c r="D219" s="44">
        <v>0</v>
      </c>
      <c r="E219" s="44">
        <v>398.68</v>
      </c>
      <c r="F219" s="140">
        <v>0</v>
      </c>
      <c r="G219" s="44">
        <v>0</v>
      </c>
      <c r="H219" s="117">
        <v>0</v>
      </c>
      <c r="I219" s="44">
        <v>0</v>
      </c>
      <c r="J219" s="69">
        <v>0</v>
      </c>
    </row>
    <row r="220" spans="1:10" ht="12.75">
      <c r="A220" s="205" t="s">
        <v>62</v>
      </c>
      <c r="B220" s="173">
        <v>640</v>
      </c>
      <c r="C220" s="1" t="s">
        <v>89</v>
      </c>
      <c r="D220" s="45">
        <v>0</v>
      </c>
      <c r="E220" s="45">
        <v>0</v>
      </c>
      <c r="F220" s="143">
        <v>0</v>
      </c>
      <c r="G220" s="45">
        <v>48.55</v>
      </c>
      <c r="H220" s="115">
        <v>100</v>
      </c>
      <c r="I220" s="44">
        <v>100</v>
      </c>
      <c r="J220" s="47">
        <v>100</v>
      </c>
    </row>
    <row r="221" spans="1:10" ht="12.75">
      <c r="A221" s="205" t="s">
        <v>63</v>
      </c>
      <c r="B221" s="173">
        <v>610</v>
      </c>
      <c r="C221" s="1" t="s">
        <v>82</v>
      </c>
      <c r="D221" s="44">
        <v>118.79</v>
      </c>
      <c r="E221" s="44">
        <v>975.07</v>
      </c>
      <c r="F221" s="143">
        <v>3341</v>
      </c>
      <c r="G221" s="44">
        <v>995.77</v>
      </c>
      <c r="H221" s="115">
        <v>5157</v>
      </c>
      <c r="I221" s="44">
        <v>5157</v>
      </c>
      <c r="J221" s="47">
        <v>5157</v>
      </c>
    </row>
    <row r="222" spans="1:10" ht="12.75">
      <c r="A222" s="205" t="s">
        <v>63</v>
      </c>
      <c r="B222" s="173">
        <v>620</v>
      </c>
      <c r="C222" s="1" t="s">
        <v>83</v>
      </c>
      <c r="D222" s="44">
        <v>41.51</v>
      </c>
      <c r="E222" s="44">
        <v>340.76</v>
      </c>
      <c r="F222" s="143">
        <v>1171</v>
      </c>
      <c r="G222" s="44">
        <v>347.97</v>
      </c>
      <c r="H222" s="115">
        <v>1823</v>
      </c>
      <c r="I222" s="44">
        <v>1823</v>
      </c>
      <c r="J222" s="47">
        <v>1823</v>
      </c>
    </row>
    <row r="223" spans="1:10" ht="12.75">
      <c r="A223" s="205" t="s">
        <v>63</v>
      </c>
      <c r="B223" s="173">
        <v>640</v>
      </c>
      <c r="C223" s="1" t="s">
        <v>89</v>
      </c>
      <c r="D223" s="43">
        <v>0</v>
      </c>
      <c r="E223" s="43">
        <v>0</v>
      </c>
      <c r="F223" s="143">
        <v>0</v>
      </c>
      <c r="G223" s="43">
        <v>12.18</v>
      </c>
      <c r="H223" s="115">
        <v>50</v>
      </c>
      <c r="I223" s="44">
        <v>50</v>
      </c>
      <c r="J223" s="47">
        <v>50</v>
      </c>
    </row>
    <row r="224" spans="1:10" ht="12.75">
      <c r="A224" s="205" t="s">
        <v>112</v>
      </c>
      <c r="B224" s="173">
        <v>610</v>
      </c>
      <c r="C224" s="1" t="s">
        <v>82</v>
      </c>
      <c r="D224" s="43">
        <v>81.49</v>
      </c>
      <c r="E224" s="43">
        <v>668.93</v>
      </c>
      <c r="F224" s="143">
        <v>0</v>
      </c>
      <c r="G224" s="43">
        <v>0</v>
      </c>
      <c r="H224" s="115">
        <v>0</v>
      </c>
      <c r="I224" s="44">
        <v>0</v>
      </c>
      <c r="J224" s="47">
        <v>0</v>
      </c>
    </row>
    <row r="225" spans="1:10" ht="13.5" thickBot="1">
      <c r="A225" s="316" t="s">
        <v>112</v>
      </c>
      <c r="B225" s="317">
        <v>620</v>
      </c>
      <c r="C225" s="2" t="s">
        <v>83</v>
      </c>
      <c r="D225" s="71">
        <v>28.48</v>
      </c>
      <c r="E225" s="71">
        <v>233.71</v>
      </c>
      <c r="F225" s="332">
        <v>0</v>
      </c>
      <c r="G225" s="71">
        <v>0</v>
      </c>
      <c r="H225" s="318">
        <v>0</v>
      </c>
      <c r="I225" s="71">
        <v>0</v>
      </c>
      <c r="J225" s="319">
        <v>0</v>
      </c>
    </row>
    <row r="226" spans="1:10" ht="13.5" thickBot="1">
      <c r="A226" s="87" t="s">
        <v>72</v>
      </c>
      <c r="B226" s="88"/>
      <c r="C226" s="88"/>
      <c r="D226" s="84">
        <f>SUM(D227:D236)</f>
        <v>46764.369999999995</v>
      </c>
      <c r="E226" s="85">
        <f>SUM(E227+E228+E229+E230+E232+E233+E234+E235+E236)</f>
        <v>40941.200000000004</v>
      </c>
      <c r="F226" s="85">
        <f>SUM(F227:F236)</f>
        <v>39499</v>
      </c>
      <c r="G226" s="85">
        <f>SUM(G227:G236)</f>
        <v>41286</v>
      </c>
      <c r="H226" s="85">
        <f>SUM(H227:H236)</f>
        <v>45112</v>
      </c>
      <c r="I226" s="84">
        <f>SUM(I227:I236)</f>
        <v>47390</v>
      </c>
      <c r="J226" s="86">
        <f>SUM(J227:J236)</f>
        <v>47390</v>
      </c>
    </row>
    <row r="227" spans="1:10" ht="12.75">
      <c r="A227" s="210">
        <v>41</v>
      </c>
      <c r="B227" s="170">
        <v>620</v>
      </c>
      <c r="C227" s="249" t="s">
        <v>83</v>
      </c>
      <c r="D227" s="141">
        <v>0</v>
      </c>
      <c r="E227" s="141">
        <v>1408.63</v>
      </c>
      <c r="F227" s="95">
        <v>1750</v>
      </c>
      <c r="G227" s="141">
        <v>0</v>
      </c>
      <c r="H227" s="124">
        <v>0</v>
      </c>
      <c r="I227" s="259">
        <v>0</v>
      </c>
      <c r="J227" s="276">
        <v>0</v>
      </c>
    </row>
    <row r="228" spans="1:10" ht="12.75">
      <c r="A228" s="221">
        <v>41</v>
      </c>
      <c r="B228" s="218">
        <v>630</v>
      </c>
      <c r="C228" s="219" t="s">
        <v>84</v>
      </c>
      <c r="D228" s="140">
        <v>0</v>
      </c>
      <c r="E228" s="140">
        <v>1442.38</v>
      </c>
      <c r="F228" s="188">
        <v>2530</v>
      </c>
      <c r="G228" s="140">
        <v>99</v>
      </c>
      <c r="H228" s="120">
        <v>0</v>
      </c>
      <c r="I228" s="261">
        <v>0</v>
      </c>
      <c r="J228" s="277">
        <v>0</v>
      </c>
    </row>
    <row r="229" spans="1:10" ht="12.75">
      <c r="A229" s="221">
        <v>41</v>
      </c>
      <c r="B229" s="218">
        <v>640</v>
      </c>
      <c r="C229" s="219" t="s">
        <v>89</v>
      </c>
      <c r="D229" s="140">
        <v>0</v>
      </c>
      <c r="E229" s="140">
        <v>0</v>
      </c>
      <c r="F229" s="188">
        <v>102</v>
      </c>
      <c r="G229" s="140">
        <v>44</v>
      </c>
      <c r="H229" s="120">
        <v>0</v>
      </c>
      <c r="I229" s="261">
        <v>0</v>
      </c>
      <c r="J229" s="277">
        <v>0</v>
      </c>
    </row>
    <row r="230" spans="1:10" ht="12.75">
      <c r="A230" s="248">
        <v>111</v>
      </c>
      <c r="B230" s="173">
        <v>610</v>
      </c>
      <c r="C230" s="1" t="s">
        <v>82</v>
      </c>
      <c r="D230" s="44">
        <v>28626.21</v>
      </c>
      <c r="E230" s="44">
        <v>26534.2</v>
      </c>
      <c r="F230" s="140">
        <v>26220</v>
      </c>
      <c r="G230" s="44">
        <v>26512.28</v>
      </c>
      <c r="H230" s="117">
        <v>27578</v>
      </c>
      <c r="I230" s="258">
        <v>30150</v>
      </c>
      <c r="J230" s="275">
        <v>30150</v>
      </c>
    </row>
    <row r="231" spans="1:10" ht="12.75" hidden="1">
      <c r="A231" s="205">
        <v>111</v>
      </c>
      <c r="B231" s="173">
        <v>612001</v>
      </c>
      <c r="C231" s="1" t="s">
        <v>4</v>
      </c>
      <c r="D231" s="39"/>
      <c r="E231" s="39"/>
      <c r="F231" s="140"/>
      <c r="G231" s="39"/>
      <c r="H231" s="117"/>
      <c r="I231" s="258"/>
      <c r="J231" s="275"/>
    </row>
    <row r="232" spans="1:10" ht="12.75">
      <c r="A232" s="205">
        <v>111</v>
      </c>
      <c r="B232" s="173">
        <v>620</v>
      </c>
      <c r="C232" s="1" t="s">
        <v>83</v>
      </c>
      <c r="D232" s="39">
        <v>8806.18</v>
      </c>
      <c r="E232" s="39">
        <v>8295.94</v>
      </c>
      <c r="F232" s="140">
        <v>7872</v>
      </c>
      <c r="G232" s="39">
        <v>9778.54</v>
      </c>
      <c r="H232" s="117">
        <v>10214</v>
      </c>
      <c r="I232" s="258">
        <v>11225</v>
      </c>
      <c r="J232" s="275">
        <v>11225</v>
      </c>
    </row>
    <row r="233" spans="1:10" ht="12.75">
      <c r="A233" s="205">
        <v>111</v>
      </c>
      <c r="B233" s="173">
        <v>630</v>
      </c>
      <c r="C233" s="1" t="s">
        <v>84</v>
      </c>
      <c r="D233" s="39">
        <v>6551.42</v>
      </c>
      <c r="E233" s="39">
        <v>2283.86</v>
      </c>
      <c r="F233" s="140">
        <v>1025</v>
      </c>
      <c r="G233" s="39">
        <v>4821.94</v>
      </c>
      <c r="H233" s="117">
        <v>7240</v>
      </c>
      <c r="I233" s="258">
        <v>5935</v>
      </c>
      <c r="J233" s="275">
        <v>5935</v>
      </c>
    </row>
    <row r="234" spans="1:10" ht="12.75">
      <c r="A234" s="205">
        <v>111</v>
      </c>
      <c r="B234" s="165">
        <v>640</v>
      </c>
      <c r="C234" s="1" t="s">
        <v>89</v>
      </c>
      <c r="D234" s="39">
        <v>84</v>
      </c>
      <c r="E234" s="39">
        <v>79</v>
      </c>
      <c r="F234" s="140">
        <v>0</v>
      </c>
      <c r="G234" s="39">
        <v>30.24</v>
      </c>
      <c r="H234" s="117">
        <v>80</v>
      </c>
      <c r="I234" s="258">
        <v>80</v>
      </c>
      <c r="J234" s="275">
        <v>80</v>
      </c>
    </row>
    <row r="235" spans="1:10" ht="12.75">
      <c r="A235" s="205" t="s">
        <v>108</v>
      </c>
      <c r="B235" s="165">
        <v>630</v>
      </c>
      <c r="C235" s="1" t="s">
        <v>84</v>
      </c>
      <c r="D235" s="39">
        <v>2696.56</v>
      </c>
      <c r="E235" s="39">
        <v>0</v>
      </c>
      <c r="F235" s="140">
        <v>0</v>
      </c>
      <c r="G235" s="39">
        <v>0</v>
      </c>
      <c r="H235" s="117">
        <v>0</v>
      </c>
      <c r="I235" s="258">
        <v>0</v>
      </c>
      <c r="J235" s="275">
        <v>0</v>
      </c>
    </row>
    <row r="236" spans="1:10" ht="13.5" thickBot="1">
      <c r="A236" s="205" t="s">
        <v>113</v>
      </c>
      <c r="B236" s="165">
        <v>630</v>
      </c>
      <c r="C236" s="1" t="s">
        <v>84</v>
      </c>
      <c r="D236" s="39">
        <v>0</v>
      </c>
      <c r="E236" s="39">
        <v>897.19</v>
      </c>
      <c r="F236" s="140">
        <v>0</v>
      </c>
      <c r="G236" s="39">
        <v>0</v>
      </c>
      <c r="H236" s="117">
        <v>0</v>
      </c>
      <c r="I236" s="258">
        <v>0</v>
      </c>
      <c r="J236" s="275">
        <v>0</v>
      </c>
    </row>
    <row r="237" spans="1:10" ht="13.5" thickBot="1">
      <c r="A237" s="354" t="s">
        <v>100</v>
      </c>
      <c r="B237" s="355"/>
      <c r="C237" s="355"/>
      <c r="D237" s="84">
        <f>SUM(D238+D239+D240+D241)</f>
        <v>13720.73</v>
      </c>
      <c r="E237" s="84">
        <f>SUM(E238:E241)</f>
        <v>14233.47</v>
      </c>
      <c r="F237" s="84">
        <f>SUM(F238+F239+F240+F241)</f>
        <v>15502</v>
      </c>
      <c r="G237" s="84">
        <f>SUM(G238+G239+G240+G241)</f>
        <v>15521.19</v>
      </c>
      <c r="H237" s="84">
        <f>SUM(H238+H239+H240+H241)</f>
        <v>17906</v>
      </c>
      <c r="I237" s="84">
        <f>SUM(I238:I241)</f>
        <v>20528</v>
      </c>
      <c r="J237" s="86">
        <f>SUM(J238:J241)</f>
        <v>20528</v>
      </c>
    </row>
    <row r="238" spans="1:10" ht="12.75">
      <c r="A238" s="209">
        <v>41</v>
      </c>
      <c r="B238" s="171">
        <v>610</v>
      </c>
      <c r="C238" s="180" t="s">
        <v>82</v>
      </c>
      <c r="D238" s="97">
        <v>9582.13</v>
      </c>
      <c r="E238" s="97">
        <v>9633.38</v>
      </c>
      <c r="F238" s="97">
        <v>10516</v>
      </c>
      <c r="G238" s="97">
        <v>10866.49</v>
      </c>
      <c r="H238" s="126">
        <v>11800</v>
      </c>
      <c r="I238" s="262">
        <v>13500</v>
      </c>
      <c r="J238" s="278">
        <v>13500</v>
      </c>
    </row>
    <row r="239" spans="1:10" ht="12.75">
      <c r="A239" s="213">
        <v>41</v>
      </c>
      <c r="B239" s="182">
        <v>620</v>
      </c>
      <c r="C239" s="181" t="s">
        <v>83</v>
      </c>
      <c r="D239" s="178">
        <v>3421.51</v>
      </c>
      <c r="E239" s="178">
        <v>3651.07</v>
      </c>
      <c r="F239" s="178">
        <v>3966</v>
      </c>
      <c r="G239" s="178">
        <v>4122.97</v>
      </c>
      <c r="H239" s="183">
        <v>4376</v>
      </c>
      <c r="I239" s="264">
        <v>4989</v>
      </c>
      <c r="J239" s="279">
        <v>4989</v>
      </c>
    </row>
    <row r="240" spans="1:10" ht="12.75">
      <c r="A240" s="214">
        <v>41</v>
      </c>
      <c r="B240" s="182">
        <v>630</v>
      </c>
      <c r="C240" s="181" t="s">
        <v>84</v>
      </c>
      <c r="D240" s="188">
        <v>203.79</v>
      </c>
      <c r="E240" s="188">
        <v>85.68</v>
      </c>
      <c r="F240" s="225">
        <v>90</v>
      </c>
      <c r="G240" s="188">
        <v>111.79</v>
      </c>
      <c r="H240" s="184">
        <v>150</v>
      </c>
      <c r="I240" s="265">
        <v>189</v>
      </c>
      <c r="J240" s="279">
        <v>189</v>
      </c>
    </row>
    <row r="241" spans="1:10" ht="13.5" thickBot="1">
      <c r="A241" s="215">
        <v>41</v>
      </c>
      <c r="B241" s="185">
        <v>640</v>
      </c>
      <c r="C241" s="186" t="s">
        <v>89</v>
      </c>
      <c r="D241" s="71">
        <v>513.3</v>
      </c>
      <c r="E241" s="71">
        <v>863.34</v>
      </c>
      <c r="F241" s="223">
        <v>930</v>
      </c>
      <c r="G241" s="71">
        <v>419.94</v>
      </c>
      <c r="H241" s="116">
        <v>1580</v>
      </c>
      <c r="I241" s="260">
        <v>1850</v>
      </c>
      <c r="J241" s="280">
        <v>1850</v>
      </c>
    </row>
    <row r="242" spans="1:10" ht="13.5" thickBot="1">
      <c r="A242" s="87" t="s">
        <v>73</v>
      </c>
      <c r="B242" s="88"/>
      <c r="C242" s="88"/>
      <c r="D242" s="229">
        <f>SUM(D243:D250)</f>
        <v>31143.28</v>
      </c>
      <c r="E242" s="229">
        <f>SUM(E243:E250)</f>
        <v>35488.13</v>
      </c>
      <c r="F242" s="229">
        <f>SUM(F243:F252)</f>
        <v>37968</v>
      </c>
      <c r="G242" s="229">
        <f>SUM(G243:G252)</f>
        <v>37909.350000000006</v>
      </c>
      <c r="H242" s="230">
        <f>SUM(H243:H252)</f>
        <v>42969</v>
      </c>
      <c r="I242" s="229">
        <f>SUM(I243:I252)</f>
        <v>45758</v>
      </c>
      <c r="J242" s="285">
        <f>SUM(J243:J252)</f>
        <v>45758</v>
      </c>
    </row>
    <row r="243" spans="1:10" ht="12.75">
      <c r="A243" s="206">
        <v>41</v>
      </c>
      <c r="B243" s="189">
        <v>610</v>
      </c>
      <c r="C243" s="190" t="s">
        <v>82</v>
      </c>
      <c r="D243" s="244">
        <v>16041.51</v>
      </c>
      <c r="E243" s="244">
        <v>16996.39</v>
      </c>
      <c r="F243" s="333">
        <v>17752</v>
      </c>
      <c r="G243" s="231">
        <v>14168.03</v>
      </c>
      <c r="H243" s="232">
        <v>20145</v>
      </c>
      <c r="I243" s="266">
        <v>22476</v>
      </c>
      <c r="J243" s="281">
        <v>22476</v>
      </c>
    </row>
    <row r="244" spans="1:10" ht="12.75">
      <c r="A244" s="205">
        <v>41</v>
      </c>
      <c r="B244" s="166">
        <v>620</v>
      </c>
      <c r="C244" s="6" t="s">
        <v>83</v>
      </c>
      <c r="D244" s="233">
        <v>5216.02</v>
      </c>
      <c r="E244" s="233">
        <v>5842.3</v>
      </c>
      <c r="F244" s="334">
        <v>6885</v>
      </c>
      <c r="G244" s="234">
        <v>5561.52</v>
      </c>
      <c r="H244" s="235">
        <v>6735</v>
      </c>
      <c r="I244" s="267">
        <v>7442</v>
      </c>
      <c r="J244" s="282">
        <v>7442</v>
      </c>
    </row>
    <row r="245" spans="1:10" ht="12.75">
      <c r="A245" s="205">
        <v>41</v>
      </c>
      <c r="B245" s="166">
        <v>630</v>
      </c>
      <c r="C245" s="6" t="s">
        <v>84</v>
      </c>
      <c r="D245" s="233">
        <v>2298.08</v>
      </c>
      <c r="E245" s="233">
        <v>3943.06</v>
      </c>
      <c r="F245" s="334">
        <v>5780</v>
      </c>
      <c r="G245" s="234">
        <v>6720.52</v>
      </c>
      <c r="H245" s="235">
        <v>5811</v>
      </c>
      <c r="I245" s="267">
        <v>5470</v>
      </c>
      <c r="J245" s="282">
        <v>5470</v>
      </c>
    </row>
    <row r="246" spans="1:10" ht="12.75">
      <c r="A246" s="205">
        <v>41</v>
      </c>
      <c r="B246" s="166">
        <v>640</v>
      </c>
      <c r="C246" s="6" t="s">
        <v>89</v>
      </c>
      <c r="D246" s="233">
        <v>0</v>
      </c>
      <c r="E246" s="233">
        <v>0</v>
      </c>
      <c r="F246" s="334">
        <v>170</v>
      </c>
      <c r="G246" s="234">
        <v>324.42</v>
      </c>
      <c r="H246" s="235">
        <v>200</v>
      </c>
      <c r="I246" s="267">
        <v>170</v>
      </c>
      <c r="J246" s="282">
        <v>170</v>
      </c>
    </row>
    <row r="247" spans="1:10" ht="12.75">
      <c r="A247" s="205" t="s">
        <v>81</v>
      </c>
      <c r="B247" s="166">
        <v>630</v>
      </c>
      <c r="C247" s="6" t="s">
        <v>84</v>
      </c>
      <c r="D247" s="233">
        <v>4455.67</v>
      </c>
      <c r="E247" s="233">
        <v>6150.38</v>
      </c>
      <c r="F247" s="334">
        <v>6000</v>
      </c>
      <c r="G247" s="234">
        <v>9715.06</v>
      </c>
      <c r="H247" s="235">
        <v>9900</v>
      </c>
      <c r="I247" s="267">
        <v>10200</v>
      </c>
      <c r="J247" s="282">
        <v>10200</v>
      </c>
    </row>
    <row r="248" spans="1:10" ht="12.75">
      <c r="A248" s="215">
        <v>111</v>
      </c>
      <c r="B248" s="185">
        <v>630</v>
      </c>
      <c r="C248" s="186" t="s">
        <v>84</v>
      </c>
      <c r="D248" s="236">
        <v>2360.4</v>
      </c>
      <c r="E248" s="236">
        <v>1832.4</v>
      </c>
      <c r="F248" s="335">
        <v>0</v>
      </c>
      <c r="G248" s="237">
        <v>39</v>
      </c>
      <c r="H248" s="238">
        <v>163</v>
      </c>
      <c r="I248" s="268">
        <v>0</v>
      </c>
      <c r="J248" s="283">
        <v>0</v>
      </c>
    </row>
    <row r="249" spans="1:10" ht="12.75">
      <c r="A249" s="215" t="s">
        <v>108</v>
      </c>
      <c r="B249" s="185">
        <v>630</v>
      </c>
      <c r="C249" s="186" t="s">
        <v>84</v>
      </c>
      <c r="D249" s="236">
        <v>771.6</v>
      </c>
      <c r="E249" s="236">
        <v>0</v>
      </c>
      <c r="F249" s="335">
        <v>0</v>
      </c>
      <c r="G249" s="237">
        <v>0</v>
      </c>
      <c r="H249" s="238">
        <v>0</v>
      </c>
      <c r="I249" s="268">
        <v>0</v>
      </c>
      <c r="J249" s="283">
        <v>0</v>
      </c>
    </row>
    <row r="250" spans="1:10" ht="12.75">
      <c r="A250" s="215" t="s">
        <v>113</v>
      </c>
      <c r="B250" s="185">
        <v>630</v>
      </c>
      <c r="C250" s="186" t="s">
        <v>84</v>
      </c>
      <c r="D250" s="236">
        <v>0</v>
      </c>
      <c r="E250" s="236">
        <v>723.6</v>
      </c>
      <c r="F250" s="335">
        <v>0</v>
      </c>
      <c r="G250" s="237">
        <v>0</v>
      </c>
      <c r="H250" s="238">
        <v>0</v>
      </c>
      <c r="I250" s="268">
        <v>0</v>
      </c>
      <c r="J250" s="283">
        <v>0</v>
      </c>
    </row>
    <row r="251" spans="1:10" ht="12.75">
      <c r="A251" s="248" t="s">
        <v>122</v>
      </c>
      <c r="B251" s="166">
        <v>630</v>
      </c>
      <c r="C251" s="6" t="s">
        <v>84</v>
      </c>
      <c r="D251" s="233">
        <v>0</v>
      </c>
      <c r="E251" s="233">
        <v>0</v>
      </c>
      <c r="F251" s="334">
        <v>1381</v>
      </c>
      <c r="G251" s="233">
        <v>1380.8</v>
      </c>
      <c r="H251" s="235">
        <v>0</v>
      </c>
      <c r="I251" s="267">
        <v>0</v>
      </c>
      <c r="J251" s="282">
        <v>0</v>
      </c>
    </row>
    <row r="252" spans="1:10" ht="13.5" thickBot="1">
      <c r="A252" s="269" t="s">
        <v>135</v>
      </c>
      <c r="B252" s="270">
        <v>630</v>
      </c>
      <c r="C252" s="271" t="s">
        <v>84</v>
      </c>
      <c r="D252" s="272">
        <v>0</v>
      </c>
      <c r="E252" s="272">
        <v>0</v>
      </c>
      <c r="F252" s="336">
        <v>0</v>
      </c>
      <c r="G252" s="272">
        <v>0</v>
      </c>
      <c r="H252" s="274">
        <v>15</v>
      </c>
      <c r="I252" s="273">
        <v>0</v>
      </c>
      <c r="J252" s="284">
        <v>0</v>
      </c>
    </row>
    <row r="253" spans="1:10" ht="17.25" thickBot="1" thickTop="1">
      <c r="A253" s="379" t="s">
        <v>34</v>
      </c>
      <c r="B253" s="380"/>
      <c r="C253" s="380"/>
      <c r="D253" s="42">
        <f>SUM(D242+D237+D226+D195+D193+D186+D177+D170+D167+D162+D158+D134+D130+D127+D119+D109+D102+D89+D80+D76+D68+D62+D57+D46)</f>
        <v>314523.35</v>
      </c>
      <c r="E253" s="42">
        <f>SUM(E46+E57+E62+E68+E76+E80+E89+E100+E102+E109+E119+E127+E130+E134+E158+E162+E167+E170+E177+E186+E193+E195+E226+E237+E242)</f>
        <v>376637.61</v>
      </c>
      <c r="F253" s="42">
        <f>SUM(F242+F237+F226+F195+F193+F186+F177+F170+F167+F162+F158+F134+F130+F127+F119+F109+F102+F89+F80+F76+F68+F62+F57+F46)</f>
        <v>364144</v>
      </c>
      <c r="G253" s="42">
        <f>SUM(G242+G237+G226+G195+G193+G186+G177+G170+G167+G162+G158+G134+G130+G127+G119+G109+G102+G89+G80+G76+G68+G62+G57+G46)</f>
        <v>362038.11</v>
      </c>
      <c r="H253" s="42">
        <f>SUM(H242+H237+H226+H195+H193+H186+H177+H170+H167+H162+H158+H134+H130+H127+H119+H109+H102+H100+H89+H80+H76+H68+H62+H57+H46)</f>
        <v>427427</v>
      </c>
      <c r="I253" s="42">
        <f>SUM(I242+I237+I226+I195+I193+I186+I177+I170+I167+I162+I158+I134+I130+I127+I119+I109+I102+I89+I80+I76+I68+I62+I57+I46)</f>
        <v>425446</v>
      </c>
      <c r="J253" s="80">
        <f>SUM(J242+J237+J226+J195+J193+J186+J177+J167+J170+J162+J158+J134+J130+J127+J119+J109+J102+J89+J80+J76+J68+J57+J46)</f>
        <v>425446</v>
      </c>
    </row>
    <row r="254" spans="1:10" ht="16.5" thickTop="1">
      <c r="A254" s="287"/>
      <c r="B254" s="287"/>
      <c r="C254" s="287"/>
      <c r="D254" s="286"/>
      <c r="E254" s="286"/>
      <c r="F254" s="286"/>
      <c r="G254" s="286"/>
      <c r="H254" s="286"/>
      <c r="I254" s="286"/>
      <c r="J254" s="286"/>
    </row>
    <row r="255" spans="1:3" ht="13.5" thickBot="1">
      <c r="A255" s="5"/>
      <c r="C255" s="81"/>
    </row>
    <row r="256" spans="1:3" ht="12.75" hidden="1">
      <c r="A256" s="5"/>
      <c r="C256" s="81" t="s">
        <v>80</v>
      </c>
    </row>
    <row r="257" spans="1:4" ht="12.75" hidden="1">
      <c r="A257" s="5"/>
      <c r="C257" s="10" t="s">
        <v>79</v>
      </c>
      <c r="D257" s="67"/>
    </row>
    <row r="258" spans="1:3" ht="17.25" customHeight="1" hidden="1" thickBot="1" thickTop="1">
      <c r="A258" s="5"/>
      <c r="C258" s="81"/>
    </row>
    <row r="259" spans="1:10" ht="17.25" customHeight="1" thickTop="1">
      <c r="A259" s="322" t="s">
        <v>129</v>
      </c>
      <c r="B259" s="323"/>
      <c r="C259" s="288"/>
      <c r="D259" s="289"/>
      <c r="E259" s="289"/>
      <c r="F259" s="289"/>
      <c r="G259" s="288"/>
      <c r="H259" s="288"/>
      <c r="I259" s="288"/>
      <c r="J259" s="308"/>
    </row>
    <row r="260" spans="1:10" ht="15">
      <c r="A260" s="324"/>
      <c r="B260" s="325"/>
      <c r="C260" s="320"/>
      <c r="D260" s="321"/>
      <c r="E260" s="321"/>
      <c r="F260" s="321"/>
      <c r="G260" s="309"/>
      <c r="H260" s="309"/>
      <c r="I260" s="309"/>
      <c r="J260" s="310"/>
    </row>
    <row r="261" spans="1:10" ht="12.75">
      <c r="A261" s="291" t="s">
        <v>123</v>
      </c>
      <c r="B261" s="292"/>
      <c r="C261" s="292"/>
      <c r="D261" s="293"/>
      <c r="E261" s="293"/>
      <c r="F261" s="293"/>
      <c r="G261" s="294"/>
      <c r="H261" s="294">
        <v>409723</v>
      </c>
      <c r="I261" s="295">
        <v>425446</v>
      </c>
      <c r="J261" s="296">
        <v>425446</v>
      </c>
    </row>
    <row r="262" spans="1:10" ht="12.75">
      <c r="A262" s="291" t="s">
        <v>124</v>
      </c>
      <c r="B262" s="292"/>
      <c r="C262" s="292"/>
      <c r="D262" s="293"/>
      <c r="E262" s="293"/>
      <c r="F262" s="293"/>
      <c r="G262" s="294"/>
      <c r="H262" s="294">
        <v>410763</v>
      </c>
      <c r="I262" s="295">
        <v>408771</v>
      </c>
      <c r="J262" s="296">
        <v>408771</v>
      </c>
    </row>
    <row r="263" spans="1:10" ht="12.75" hidden="1">
      <c r="A263" s="297"/>
      <c r="B263" s="290"/>
      <c r="C263" s="290"/>
      <c r="D263" s="298"/>
      <c r="E263" s="298"/>
      <c r="F263" s="298"/>
      <c r="G263" s="299"/>
      <c r="H263" s="299"/>
      <c r="I263" s="300"/>
      <c r="J263" s="301"/>
    </row>
    <row r="264" spans="1:10" ht="12.75">
      <c r="A264" s="297"/>
      <c r="B264" s="290"/>
      <c r="C264" s="290"/>
      <c r="D264" s="298"/>
      <c r="E264" s="298"/>
      <c r="F264" s="298"/>
      <c r="G264" s="299"/>
      <c r="H264" s="299"/>
      <c r="I264" s="300"/>
      <c r="J264" s="301"/>
    </row>
    <row r="265" spans="1:10" ht="12.75" hidden="1">
      <c r="A265" s="297"/>
      <c r="B265" s="290"/>
      <c r="C265" s="290"/>
      <c r="D265" s="298"/>
      <c r="E265" s="298"/>
      <c r="F265" s="298"/>
      <c r="G265" s="299"/>
      <c r="H265" s="299"/>
      <c r="I265" s="300"/>
      <c r="J265" s="301"/>
    </row>
    <row r="266" spans="1:10" ht="12.75">
      <c r="A266" s="291" t="s">
        <v>125</v>
      </c>
      <c r="B266" s="292"/>
      <c r="C266" s="292"/>
      <c r="D266" s="293"/>
      <c r="E266" s="293"/>
      <c r="F266" s="293"/>
      <c r="G266" s="294"/>
      <c r="H266" s="294">
        <v>6029</v>
      </c>
      <c r="I266" s="295">
        <v>0</v>
      </c>
      <c r="J266" s="296">
        <v>0</v>
      </c>
    </row>
    <row r="267" spans="1:10" ht="12.75">
      <c r="A267" s="291" t="s">
        <v>126</v>
      </c>
      <c r="B267" s="292"/>
      <c r="C267" s="292"/>
      <c r="D267" s="293"/>
      <c r="E267" s="293"/>
      <c r="F267" s="293"/>
      <c r="G267" s="294"/>
      <c r="H267" s="294">
        <v>13664</v>
      </c>
      <c r="I267" s="295">
        <v>0</v>
      </c>
      <c r="J267" s="296">
        <v>1000</v>
      </c>
    </row>
    <row r="268" spans="1:10" ht="12.75">
      <c r="A268" s="297"/>
      <c r="B268" s="290"/>
      <c r="C268" s="290"/>
      <c r="D268" s="298"/>
      <c r="E268" s="298"/>
      <c r="F268" s="298"/>
      <c r="G268" s="299"/>
      <c r="H268" s="299"/>
      <c r="I268" s="300"/>
      <c r="J268" s="301"/>
    </row>
    <row r="269" spans="1:10" ht="12.75">
      <c r="A269" s="291" t="s">
        <v>127</v>
      </c>
      <c r="B269" s="292"/>
      <c r="C269" s="292"/>
      <c r="D269" s="293"/>
      <c r="E269" s="293"/>
      <c r="F269" s="293"/>
      <c r="G269" s="294"/>
      <c r="H269" s="294">
        <v>11675</v>
      </c>
      <c r="I269" s="295">
        <v>0</v>
      </c>
      <c r="J269" s="296">
        <v>0</v>
      </c>
    </row>
    <row r="270" spans="1:10" ht="13.5" thickBot="1">
      <c r="A270" s="302" t="s">
        <v>128</v>
      </c>
      <c r="B270" s="303"/>
      <c r="C270" s="303"/>
      <c r="D270" s="304"/>
      <c r="E270" s="304"/>
      <c r="F270" s="304"/>
      <c r="G270" s="305"/>
      <c r="H270" s="305">
        <v>3000</v>
      </c>
      <c r="I270" s="306">
        <v>16675</v>
      </c>
      <c r="J270" s="307">
        <v>15675</v>
      </c>
    </row>
    <row r="271" ht="13.5" thickTop="1"/>
    <row r="273" spans="1:3" ht="12.75">
      <c r="A273" s="81" t="s">
        <v>138</v>
      </c>
      <c r="B273" s="81"/>
      <c r="C273" s="81"/>
    </row>
    <row r="274" spans="1:3" ht="12.75">
      <c r="A274" s="81"/>
      <c r="B274" s="81"/>
      <c r="C274" s="81"/>
    </row>
    <row r="275" spans="1:6" ht="12.75">
      <c r="A275" s="3"/>
      <c r="B275" s="3"/>
      <c r="C275" s="3"/>
      <c r="D275" s="12"/>
      <c r="E275" s="12"/>
      <c r="F275" s="12"/>
    </row>
    <row r="276" ht="12.75">
      <c r="A276" s="5"/>
    </row>
    <row r="285" ht="12.75" customHeight="1"/>
  </sheetData>
  <sheetProtection/>
  <mergeCells count="38">
    <mergeCell ref="E6:E7"/>
    <mergeCell ref="G6:G7"/>
    <mergeCell ref="A5:G5"/>
    <mergeCell ref="A6:A7"/>
    <mergeCell ref="A18:C18"/>
    <mergeCell ref="B6:B7"/>
    <mergeCell ref="C6:C7"/>
    <mergeCell ref="D6:D7"/>
    <mergeCell ref="A3:J3"/>
    <mergeCell ref="A12:C12"/>
    <mergeCell ref="A253:C253"/>
    <mergeCell ref="A73:A74"/>
    <mergeCell ref="B73:B74"/>
    <mergeCell ref="C155:C156"/>
    <mergeCell ref="A190:A191"/>
    <mergeCell ref="C73:C74"/>
    <mergeCell ref="B190:B191"/>
    <mergeCell ref="C190:C191"/>
    <mergeCell ref="A44:A45"/>
    <mergeCell ref="H6:H7"/>
    <mergeCell ref="I6:I7"/>
    <mergeCell ref="J6:J7"/>
    <mergeCell ref="A237:C237"/>
    <mergeCell ref="B155:B156"/>
    <mergeCell ref="A155:A156"/>
    <mergeCell ref="A8:C8"/>
    <mergeCell ref="B44:B45"/>
    <mergeCell ref="J44:J45"/>
    <mergeCell ref="D44:D45"/>
    <mergeCell ref="A28:C28"/>
    <mergeCell ref="H44:H45"/>
    <mergeCell ref="E44:E45"/>
    <mergeCell ref="G44:G45"/>
    <mergeCell ref="I44:I45"/>
    <mergeCell ref="C44:C45"/>
    <mergeCell ref="A39:C39"/>
    <mergeCell ref="A36:C36"/>
    <mergeCell ref="A43:D43"/>
  </mergeCells>
  <printOptions/>
  <pageMargins left="0.8" right="0.7874015748031497" top="0.984251968503937" bottom="0.52" header="0.5118110236220472" footer="0.5118110236220472"/>
  <pageSetup fitToHeight="0" fitToWidth="1" horizontalDpi="600" verticalDpi="600" orientation="landscape" paperSize="9" scale="73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SCHMIDTOVÁ Daniela</cp:lastModifiedBy>
  <cp:lastPrinted>2023-03-27T11:53:50Z</cp:lastPrinted>
  <dcterms:created xsi:type="dcterms:W3CDTF">1997-01-24T11:07:25Z</dcterms:created>
  <dcterms:modified xsi:type="dcterms:W3CDTF">2023-03-30T08:51:51Z</dcterms:modified>
  <cp:category/>
  <cp:version/>
  <cp:contentType/>
  <cp:contentStatus/>
</cp:coreProperties>
</file>